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ntišek Štancl\Desktop\"/>
    </mc:Choice>
  </mc:AlternateContent>
  <xr:revisionPtr revIDLastSave="0" documentId="8_{B74AD858-1F13-4EB9-AEC0-955A09C4B0F7}" xr6:coauthVersionLast="45" xr6:coauthVersionMax="45" xr10:uidLastSave="{00000000-0000-0000-0000-000000000000}"/>
  <bookViews>
    <workbookView xWindow="-120" yWindow="-120" windowWidth="20730" windowHeight="11160" xr2:uid="{AB420A44-F0B9-4952-8067-02801A33582D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Rekapitulace!$G$20</definedName>
    <definedName name="Dodavka0">Položky!#REF!</definedName>
    <definedName name="HSV">Rekapitulace!$E$20</definedName>
    <definedName name="HSV0">Položky!#REF!</definedName>
    <definedName name="HZS">Rekapitulace!$I$20</definedName>
    <definedName name="HZS0">Položky!#REF!</definedName>
    <definedName name="JKSO">'Krycí list'!$G$2</definedName>
    <definedName name="MJ">'Krycí list'!$G$5</definedName>
    <definedName name="Mont">Rekapitulace!$H$20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Položky!$A$1:$K$124</definedName>
    <definedName name="_xlnm.Print_Area" localSheetId="1">Rekapitulace!$A$1:$I$34</definedName>
    <definedName name="PocetMJ">'Krycí list'!$G$6</definedName>
    <definedName name="Poznamka">'Krycí list'!$B$37</definedName>
    <definedName name="Projektant">'Krycí list'!$C$8</definedName>
    <definedName name="PSV">Rekapitulace!$F$20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G123" i="3"/>
  <c r="BF123" i="3"/>
  <c r="BE123" i="3"/>
  <c r="BD123" i="3"/>
  <c r="K123" i="3"/>
  <c r="I123" i="3"/>
  <c r="G123" i="3"/>
  <c r="BC123" i="3" s="1"/>
  <c r="BG122" i="3"/>
  <c r="BF122" i="3"/>
  <c r="BE122" i="3"/>
  <c r="BD122" i="3"/>
  <c r="K122" i="3"/>
  <c r="I122" i="3"/>
  <c r="G122" i="3"/>
  <c r="BC122" i="3" s="1"/>
  <c r="BG121" i="3"/>
  <c r="BF121" i="3"/>
  <c r="BE121" i="3"/>
  <c r="BD121" i="3"/>
  <c r="K121" i="3"/>
  <c r="I121" i="3"/>
  <c r="G121" i="3"/>
  <c r="BC121" i="3" s="1"/>
  <c r="BG120" i="3"/>
  <c r="BF120" i="3"/>
  <c r="BE120" i="3"/>
  <c r="BD120" i="3"/>
  <c r="K120" i="3"/>
  <c r="I120" i="3"/>
  <c r="G120" i="3"/>
  <c r="BC120" i="3" s="1"/>
  <c r="BG119" i="3"/>
  <c r="BF119" i="3"/>
  <c r="BE119" i="3"/>
  <c r="BD119" i="3"/>
  <c r="K119" i="3"/>
  <c r="I119" i="3"/>
  <c r="G119" i="3"/>
  <c r="BC119" i="3" s="1"/>
  <c r="BG118" i="3"/>
  <c r="BF118" i="3"/>
  <c r="BE118" i="3"/>
  <c r="BD118" i="3"/>
  <c r="K118" i="3"/>
  <c r="K124" i="3" s="1"/>
  <c r="I118" i="3"/>
  <c r="G118" i="3"/>
  <c r="B19" i="2"/>
  <c r="A19" i="2"/>
  <c r="BG124" i="3"/>
  <c r="I19" i="2" s="1"/>
  <c r="BE124" i="3"/>
  <c r="G19" i="2" s="1"/>
  <c r="I124" i="3"/>
  <c r="C124" i="3"/>
  <c r="BG111" i="3"/>
  <c r="BE111" i="3"/>
  <c r="BD111" i="3"/>
  <c r="BD116" i="3" s="1"/>
  <c r="BC111" i="3"/>
  <c r="K111" i="3"/>
  <c r="K116" i="3" s="1"/>
  <c r="I111" i="3"/>
  <c r="G111" i="3"/>
  <c r="G116" i="3" s="1"/>
  <c r="F18" i="2"/>
  <c r="B18" i="2"/>
  <c r="A18" i="2"/>
  <c r="BG116" i="3"/>
  <c r="I18" i="2" s="1"/>
  <c r="BE116" i="3"/>
  <c r="G18" i="2" s="1"/>
  <c r="BC116" i="3"/>
  <c r="E18" i="2" s="1"/>
  <c r="I116" i="3"/>
  <c r="C116" i="3"/>
  <c r="BG108" i="3"/>
  <c r="BF108" i="3"/>
  <c r="BF109" i="3" s="1"/>
  <c r="BE108" i="3"/>
  <c r="BC108" i="3"/>
  <c r="K108" i="3"/>
  <c r="K109" i="3" s="1"/>
  <c r="I108" i="3"/>
  <c r="G108" i="3"/>
  <c r="G109" i="3" s="1"/>
  <c r="H17" i="2"/>
  <c r="B17" i="2"/>
  <c r="A17" i="2"/>
  <c r="BG109" i="3"/>
  <c r="I17" i="2" s="1"/>
  <c r="BE109" i="3"/>
  <c r="G17" i="2" s="1"/>
  <c r="BC109" i="3"/>
  <c r="E17" i="2" s="1"/>
  <c r="I109" i="3"/>
  <c r="C109" i="3"/>
  <c r="BG105" i="3"/>
  <c r="BF105" i="3"/>
  <c r="BF106" i="3" s="1"/>
  <c r="H16" i="2" s="1"/>
  <c r="BE105" i="3"/>
  <c r="BC105" i="3"/>
  <c r="K105" i="3"/>
  <c r="K106" i="3" s="1"/>
  <c r="I105" i="3"/>
  <c r="G105" i="3"/>
  <c r="G106" i="3" s="1"/>
  <c r="B16" i="2"/>
  <c r="A16" i="2"/>
  <c r="BG106" i="3"/>
  <c r="I16" i="2" s="1"/>
  <c r="BE106" i="3"/>
  <c r="G16" i="2" s="1"/>
  <c r="BC106" i="3"/>
  <c r="E16" i="2" s="1"/>
  <c r="I106" i="3"/>
  <c r="C106" i="3"/>
  <c r="BG96" i="3"/>
  <c r="BF96" i="3"/>
  <c r="BF103" i="3" s="1"/>
  <c r="BE96" i="3"/>
  <c r="BC96" i="3"/>
  <c r="K96" i="3"/>
  <c r="K103" i="3" s="1"/>
  <c r="I96" i="3"/>
  <c r="G96" i="3"/>
  <c r="G103" i="3" s="1"/>
  <c r="H15" i="2"/>
  <c r="B15" i="2"/>
  <c r="A15" i="2"/>
  <c r="BG103" i="3"/>
  <c r="I15" i="2" s="1"/>
  <c r="BE103" i="3"/>
  <c r="G15" i="2" s="1"/>
  <c r="BC103" i="3"/>
  <c r="E15" i="2" s="1"/>
  <c r="I103" i="3"/>
  <c r="C103" i="3"/>
  <c r="BG93" i="3"/>
  <c r="BF93" i="3"/>
  <c r="BE93" i="3"/>
  <c r="BC93" i="3"/>
  <c r="K93" i="3"/>
  <c r="I93" i="3"/>
  <c r="G93" i="3"/>
  <c r="BD93" i="3" s="1"/>
  <c r="BG91" i="3"/>
  <c r="BF91" i="3"/>
  <c r="BE91" i="3"/>
  <c r="BC91" i="3"/>
  <c r="K91" i="3"/>
  <c r="I91" i="3"/>
  <c r="G91" i="3"/>
  <c r="BD91" i="3" s="1"/>
  <c r="BG88" i="3"/>
  <c r="BF88" i="3"/>
  <c r="BF94" i="3" s="1"/>
  <c r="H14" i="2" s="1"/>
  <c r="BE88" i="3"/>
  <c r="BC88" i="3"/>
  <c r="K88" i="3"/>
  <c r="K94" i="3" s="1"/>
  <c r="I88" i="3"/>
  <c r="G88" i="3"/>
  <c r="G94" i="3" s="1"/>
  <c r="B14" i="2"/>
  <c r="A14" i="2"/>
  <c r="BG94" i="3"/>
  <c r="I14" i="2" s="1"/>
  <c r="BE94" i="3"/>
  <c r="G14" i="2" s="1"/>
  <c r="BC94" i="3"/>
  <c r="E14" i="2" s="1"/>
  <c r="I94" i="3"/>
  <c r="C94" i="3"/>
  <c r="BG83" i="3"/>
  <c r="BF83" i="3"/>
  <c r="BF86" i="3" s="1"/>
  <c r="BE83" i="3"/>
  <c r="BC83" i="3"/>
  <c r="K83" i="3"/>
  <c r="K86" i="3" s="1"/>
  <c r="I83" i="3"/>
  <c r="G83" i="3"/>
  <c r="G86" i="3" s="1"/>
  <c r="H13" i="2"/>
  <c r="B13" i="2"/>
  <c r="A13" i="2"/>
  <c r="BG86" i="3"/>
  <c r="I13" i="2" s="1"/>
  <c r="BE86" i="3"/>
  <c r="G13" i="2" s="1"/>
  <c r="BC86" i="3"/>
  <c r="E13" i="2" s="1"/>
  <c r="I86" i="3"/>
  <c r="C86" i="3"/>
  <c r="BG80" i="3"/>
  <c r="BF80" i="3"/>
  <c r="BF81" i="3" s="1"/>
  <c r="H12" i="2" s="1"/>
  <c r="BE80" i="3"/>
  <c r="BC80" i="3"/>
  <c r="K80" i="3"/>
  <c r="K81" i="3" s="1"/>
  <c r="I80" i="3"/>
  <c r="G80" i="3"/>
  <c r="G81" i="3" s="1"/>
  <c r="B12" i="2"/>
  <c r="A12" i="2"/>
  <c r="BG81" i="3"/>
  <c r="I12" i="2" s="1"/>
  <c r="BE81" i="3"/>
  <c r="G12" i="2" s="1"/>
  <c r="BC81" i="3"/>
  <c r="E12" i="2" s="1"/>
  <c r="I81" i="3"/>
  <c r="C81" i="3"/>
  <c r="BG75" i="3"/>
  <c r="BF75" i="3"/>
  <c r="BE75" i="3"/>
  <c r="BC75" i="3"/>
  <c r="K75" i="3"/>
  <c r="I75" i="3"/>
  <c r="G75" i="3"/>
  <c r="BD75" i="3" s="1"/>
  <c r="BG74" i="3"/>
  <c r="BF74" i="3"/>
  <c r="BE74" i="3"/>
  <c r="BC74" i="3"/>
  <c r="K74" i="3"/>
  <c r="I74" i="3"/>
  <c r="G74" i="3"/>
  <c r="BD74" i="3" s="1"/>
  <c r="BG72" i="3"/>
  <c r="BF72" i="3"/>
  <c r="BE72" i="3"/>
  <c r="BC72" i="3"/>
  <c r="K72" i="3"/>
  <c r="I72" i="3"/>
  <c r="G72" i="3"/>
  <c r="BD72" i="3" s="1"/>
  <c r="BG70" i="3"/>
  <c r="BF70" i="3"/>
  <c r="BF78" i="3" s="1"/>
  <c r="BE70" i="3"/>
  <c r="BC70" i="3"/>
  <c r="K70" i="3"/>
  <c r="K78" i="3" s="1"/>
  <c r="I70" i="3"/>
  <c r="G70" i="3"/>
  <c r="G78" i="3" s="1"/>
  <c r="H11" i="2"/>
  <c r="B11" i="2"/>
  <c r="A11" i="2"/>
  <c r="BG78" i="3"/>
  <c r="I11" i="2" s="1"/>
  <c r="BE78" i="3"/>
  <c r="G11" i="2" s="1"/>
  <c r="BC78" i="3"/>
  <c r="E11" i="2" s="1"/>
  <c r="I78" i="3"/>
  <c r="C78" i="3"/>
  <c r="BG63" i="3"/>
  <c r="BF63" i="3"/>
  <c r="BF68" i="3" s="1"/>
  <c r="H10" i="2" s="1"/>
  <c r="BE63" i="3"/>
  <c r="BC63" i="3"/>
  <c r="K63" i="3"/>
  <c r="I63" i="3"/>
  <c r="G63" i="3"/>
  <c r="BD63" i="3" s="1"/>
  <c r="BD68" i="3" s="1"/>
  <c r="F10" i="2" s="1"/>
  <c r="B10" i="2"/>
  <c r="A10" i="2"/>
  <c r="BG68" i="3"/>
  <c r="I10" i="2" s="1"/>
  <c r="BE68" i="3"/>
  <c r="G10" i="2" s="1"/>
  <c r="BC68" i="3"/>
  <c r="E10" i="2" s="1"/>
  <c r="K68" i="3"/>
  <c r="I68" i="3"/>
  <c r="G68" i="3"/>
  <c r="C68" i="3"/>
  <c r="BG60" i="3"/>
  <c r="BF60" i="3"/>
  <c r="BE60" i="3"/>
  <c r="BC60" i="3"/>
  <c r="K60" i="3"/>
  <c r="I60" i="3"/>
  <c r="G60" i="3"/>
  <c r="BD60" i="3" s="1"/>
  <c r="BD61" i="3" s="1"/>
  <c r="F9" i="2" s="1"/>
  <c r="B9" i="2"/>
  <c r="A9" i="2"/>
  <c r="BG61" i="3"/>
  <c r="I9" i="2" s="1"/>
  <c r="BF61" i="3"/>
  <c r="H9" i="2" s="1"/>
  <c r="BE61" i="3"/>
  <c r="G9" i="2" s="1"/>
  <c r="BC61" i="3"/>
  <c r="E9" i="2" s="1"/>
  <c r="K61" i="3"/>
  <c r="I61" i="3"/>
  <c r="G61" i="3"/>
  <c r="C61" i="3"/>
  <c r="BG43" i="3"/>
  <c r="BF43" i="3"/>
  <c r="BE43" i="3"/>
  <c r="BD43" i="3"/>
  <c r="K43" i="3"/>
  <c r="I43" i="3"/>
  <c r="G43" i="3"/>
  <c r="BC43" i="3" s="1"/>
  <c r="BC58" i="3" s="1"/>
  <c r="E8" i="2" s="1"/>
  <c r="B8" i="2"/>
  <c r="A8" i="2"/>
  <c r="BG58" i="3"/>
  <c r="I8" i="2" s="1"/>
  <c r="BF58" i="3"/>
  <c r="H8" i="2" s="1"/>
  <c r="BE58" i="3"/>
  <c r="G8" i="2" s="1"/>
  <c r="BD58" i="3"/>
  <c r="F8" i="2" s="1"/>
  <c r="K58" i="3"/>
  <c r="I58" i="3"/>
  <c r="G58" i="3"/>
  <c r="C58" i="3"/>
  <c r="BG38" i="3"/>
  <c r="BF38" i="3"/>
  <c r="BE38" i="3"/>
  <c r="BD38" i="3"/>
  <c r="K38" i="3"/>
  <c r="I38" i="3"/>
  <c r="G38" i="3"/>
  <c r="BC38" i="3" s="1"/>
  <c r="BG31" i="3"/>
  <c r="BF31" i="3"/>
  <c r="BE31" i="3"/>
  <c r="BD31" i="3"/>
  <c r="K31" i="3"/>
  <c r="I31" i="3"/>
  <c r="G31" i="3"/>
  <c r="BC31" i="3" s="1"/>
  <c r="BG29" i="3"/>
  <c r="BF29" i="3"/>
  <c r="BE29" i="3"/>
  <c r="BD29" i="3"/>
  <c r="K29" i="3"/>
  <c r="I29" i="3"/>
  <c r="G29" i="3"/>
  <c r="BC29" i="3" s="1"/>
  <c r="BG27" i="3"/>
  <c r="BF27" i="3"/>
  <c r="BE27" i="3"/>
  <c r="BD27" i="3"/>
  <c r="K27" i="3"/>
  <c r="I27" i="3"/>
  <c r="G27" i="3"/>
  <c r="BC27" i="3" s="1"/>
  <c r="BG14" i="3"/>
  <c r="BF14" i="3"/>
  <c r="BE14" i="3"/>
  <c r="BD14" i="3"/>
  <c r="K14" i="3"/>
  <c r="I14" i="3"/>
  <c r="G14" i="3"/>
  <c r="BC14" i="3" s="1"/>
  <c r="BG8" i="3"/>
  <c r="BF8" i="3"/>
  <c r="BE8" i="3"/>
  <c r="BD8" i="3"/>
  <c r="K8" i="3"/>
  <c r="I8" i="3"/>
  <c r="G8" i="3"/>
  <c r="BC8" i="3" s="1"/>
  <c r="B7" i="2"/>
  <c r="A7" i="2"/>
  <c r="BG41" i="3"/>
  <c r="I7" i="2" s="1"/>
  <c r="I20" i="2" s="1"/>
  <c r="C21" i="1" s="1"/>
  <c r="BF41" i="3"/>
  <c r="H7" i="2" s="1"/>
  <c r="BE41" i="3"/>
  <c r="G7" i="2" s="1"/>
  <c r="G20" i="2" s="1"/>
  <c r="C18" i="1" s="1"/>
  <c r="BD41" i="3"/>
  <c r="F7" i="2" s="1"/>
  <c r="K41" i="3"/>
  <c r="I41" i="3"/>
  <c r="G41" i="3"/>
  <c r="C41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BC41" i="3" l="1"/>
  <c r="E7" i="2" s="1"/>
  <c r="E20" i="2" s="1"/>
  <c r="BD80" i="3"/>
  <c r="BD81" i="3" s="1"/>
  <c r="F12" i="2" s="1"/>
  <c r="BD88" i="3"/>
  <c r="BD94" i="3" s="1"/>
  <c r="F14" i="2" s="1"/>
  <c r="BD105" i="3"/>
  <c r="BD106" i="3" s="1"/>
  <c r="F16" i="2" s="1"/>
  <c r="BF111" i="3"/>
  <c r="BF116" i="3" s="1"/>
  <c r="H18" i="2" s="1"/>
  <c r="H20" i="2" s="1"/>
  <c r="C17" i="1" s="1"/>
  <c r="BD124" i="3"/>
  <c r="F19" i="2" s="1"/>
  <c r="BF124" i="3"/>
  <c r="H19" i="2" s="1"/>
  <c r="BD70" i="3"/>
  <c r="BD78" i="3" s="1"/>
  <c r="F11" i="2" s="1"/>
  <c r="F20" i="2" s="1"/>
  <c r="C16" i="1" s="1"/>
  <c r="BD83" i="3"/>
  <c r="BD86" i="3" s="1"/>
  <c r="F13" i="2" s="1"/>
  <c r="BD96" i="3"/>
  <c r="BD103" i="3" s="1"/>
  <c r="F15" i="2" s="1"/>
  <c r="BD108" i="3"/>
  <c r="BD109" i="3" s="1"/>
  <c r="F17" i="2" s="1"/>
  <c r="BC118" i="3"/>
  <c r="BC124" i="3" s="1"/>
  <c r="E19" i="2" s="1"/>
  <c r="G124" i="3"/>
  <c r="G32" i="2" l="1"/>
  <c r="I32" i="2" s="1"/>
  <c r="G31" i="2"/>
  <c r="I31" i="2" s="1"/>
  <c r="G21" i="1" s="1"/>
  <c r="G30" i="2"/>
  <c r="I30" i="2" s="1"/>
  <c r="G20" i="1" s="1"/>
  <c r="G29" i="2"/>
  <c r="I29" i="2" s="1"/>
  <c r="G19" i="1" s="1"/>
  <c r="G28" i="2"/>
  <c r="I28" i="2" s="1"/>
  <c r="G18" i="1" s="1"/>
  <c r="G27" i="2"/>
  <c r="I27" i="2" s="1"/>
  <c r="G17" i="1" s="1"/>
  <c r="G26" i="2"/>
  <c r="I26" i="2" s="1"/>
  <c r="G16" i="1" s="1"/>
  <c r="G25" i="2"/>
  <c r="I25" i="2" s="1"/>
  <c r="C15" i="1"/>
  <c r="C19" i="1" s="1"/>
  <c r="C22" i="1" s="1"/>
  <c r="H33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<sst xmlns="http://schemas.openxmlformats.org/spreadsheetml/2006/main" count="374" uniqueCount="230">
  <si>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</si>
  <si>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</si>
  <si>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</si>
  <si>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</si>
  <si>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</si>
  <si>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</si>
  <si>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</si>
  <si>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</si>
  <si>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</si>
  <si>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</si>
  <si>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</si>
  <si>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</si>
  <si>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</si>
  <si>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</si>
  <si>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</si>
  <si>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</si>
  <si>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</si>
  <si>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</si>
  <si>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</si>
  <si>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</si>
  <si>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</si>
  <si>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</si>
  <si>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</si>
  <si>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</si>
  <si>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</si>
  <si>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</si>
  <si>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</si>
  <si>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</si>
  <si>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</si>
  <si>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</si>
  <si>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</si>
  <si>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</si>
  <si>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</si>
  <si>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</si>
  <si>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</si>
  <si>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</si>
  <si>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</si>
  <si>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</si>
  <si>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</si>
  <si>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</si>
  <si>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</si>
  <si>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</si>
  <si>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</si>
  <si>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</si>
  <si>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</si>
  <si>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</si>
  <si>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</si>
  <si>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</si>
  <si>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</si>
  <si>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</si>
  <si>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</si>
  <si>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</si>
  <si>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</si>
  <si>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</si>
  <si>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</si>
  <si>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</si>
  <si>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</si>
  <si>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</si>
  <si>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</si>
  <si>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</si>
  <si>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</si>
  <si>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</si>
  <si>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</si>
  <si>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</si>
  <si>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</si>
  <si>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</si>
  <si>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</si>
  <si>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</si>
  <si>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</si>
  <si>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</si>
  <si>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</si>
  <si>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</si>
  <si>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</si>
  <si>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</si>
  <si>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dem.hmot / MJ</t>
  </si>
  <si>
    <t>dem. hmot. celk.(t)</t>
  </si>
  <si>
    <t>Díl:</t>
  </si>
  <si>
    <t>Celkem za</t>
  </si>
  <si>
    <t>SLEPÝ ROZPOČET</t>
  </si>
  <si>
    <t>Slepý rozpočet</t>
  </si>
  <si>
    <t>20200620</t>
  </si>
  <si>
    <t>KINO SVĚT VE ZNOJMĚ</t>
  </si>
  <si>
    <t>0001</t>
  </si>
  <si>
    <t>REKONSTRUKCE TOALET-bourání</t>
  </si>
  <si>
    <t>REKONSTRUKCE TOALET</t>
  </si>
  <si>
    <t>96</t>
  </si>
  <si>
    <t>Bourání konstrukcí</t>
  </si>
  <si>
    <t>962031113R00</t>
  </si>
  <si>
    <t>Bourání příček z cihel pálených plných tl. 65 mm</t>
  </si>
  <si>
    <t>m2</t>
  </si>
  <si>
    <t>ženy:2,40*(2,78+2,40*2)</t>
  </si>
  <si>
    <t>-0,60*2,00 *3</t>
  </si>
  <si>
    <t>0</t>
  </si>
  <si>
    <t>muži:2,36*(1,84+1,36)</t>
  </si>
  <si>
    <t>-0,60*2,00   *2</t>
  </si>
  <si>
    <t>965081713RT1</t>
  </si>
  <si>
    <t>Bourání dlažeb keramických tl.10 mm, nad 1 m2 ručně, dlaždice keramické</t>
  </si>
  <si>
    <t>ženy:1,23*2,72</t>
  </si>
  <si>
    <t>2,78*2,72</t>
  </si>
  <si>
    <t>0,15*0,90</t>
  </si>
  <si>
    <t>0,15*0,80</t>
  </si>
  <si>
    <t>Mezisoučet</t>
  </si>
  <si>
    <t>muži:1,31*3,40</t>
  </si>
  <si>
    <t>2,36*1,52+0,90*0,80</t>
  </si>
  <si>
    <t>1,84*(2,36+0,45)</t>
  </si>
  <si>
    <t>968061112R00</t>
  </si>
  <si>
    <t>Vyvěšení dřevěných okenních křídel pl. do 1,5 m2</t>
  </si>
  <si>
    <t>kus</t>
  </si>
  <si>
    <t>ženy+muži:2+3</t>
  </si>
  <si>
    <t>968061125R00</t>
  </si>
  <si>
    <t>Vyvěšení dřevěných dveřních křídel pl. do 2 m2</t>
  </si>
  <si>
    <t>ženy + muži:3+2</t>
  </si>
  <si>
    <t>968062244R00</t>
  </si>
  <si>
    <t>Vybourání dřevěných rámů oken jednoduch. pl. 1 m2</t>
  </si>
  <si>
    <t>ženy:0,84*0,81</t>
  </si>
  <si>
    <t>0,44*0,75</t>
  </si>
  <si>
    <t xml:space="preserve">muži:0,44*0,75        </t>
  </si>
  <si>
    <t>0,45*0,75</t>
  </si>
  <si>
    <t>0,58*0,56</t>
  </si>
  <si>
    <t>968072455R00</t>
  </si>
  <si>
    <t>Vybourání kovových dveřních zárubní pl. do 2 m2</t>
  </si>
  <si>
    <t>ženy+muži:0,60*2,00                 *( 3+2)</t>
  </si>
  <si>
    <t>0,80*2,00                 *2</t>
  </si>
  <si>
    <t>97</t>
  </si>
  <si>
    <t>Prorážení otvorů</t>
  </si>
  <si>
    <t>978059531R00</t>
  </si>
  <si>
    <t>Odsekání vnitřních obkladů stěn nad 2 m2</t>
  </si>
  <si>
    <t>ženy:2,40*(2,72+1,23)*2</t>
  </si>
  <si>
    <t>-0,80*2,00</t>
  </si>
  <si>
    <t>-0,70*2,00</t>
  </si>
  <si>
    <t>2,40*(2,78+2,72)*2</t>
  </si>
  <si>
    <t>-0,90*2,00</t>
  </si>
  <si>
    <t>muži:2,40*(1,31+3,40)*2</t>
  </si>
  <si>
    <t>-1,84*2,40</t>
  </si>
  <si>
    <t>2,40*(2,36+0,45)*2</t>
  </si>
  <si>
    <t>2,40*1,84</t>
  </si>
  <si>
    <t>2,40*(0,90+1,52+2,36)*2</t>
  </si>
  <si>
    <t>721</t>
  </si>
  <si>
    <t>Vnitřní kanalizace</t>
  </si>
  <si>
    <t>900      RT3</t>
  </si>
  <si>
    <t>HZS-dmtz výtok kolen... Práce v tarifní třídě 6</t>
  </si>
  <si>
    <t>h</t>
  </si>
  <si>
    <t>722</t>
  </si>
  <si>
    <t>Vnitřní vodovod</t>
  </si>
  <si>
    <t>722130803R00</t>
  </si>
  <si>
    <t>Demontáž potrubí ocelových závitových DN 50</t>
  </si>
  <si>
    <t>m</t>
  </si>
  <si>
    <t>ženy+muži:20+30</t>
  </si>
  <si>
    <t>pozn.:</t>
  </si>
  <si>
    <t>množství=odhad:</t>
  </si>
  <si>
    <t>725</t>
  </si>
  <si>
    <t>Zařizovací předměty</t>
  </si>
  <si>
    <t>725110811R00</t>
  </si>
  <si>
    <t>Demontáž klozetů splachovacích</t>
  </si>
  <si>
    <t>soubor</t>
  </si>
  <si>
    <t>725210821R00</t>
  </si>
  <si>
    <t>Demontáž umyvadel bez výtokových armatur</t>
  </si>
  <si>
    <t>muži+ženy:1+1</t>
  </si>
  <si>
    <t>725820801R00</t>
  </si>
  <si>
    <t>Demontáž baterie nástěnné do G 3/4</t>
  </si>
  <si>
    <t>HZS-dmtz  pisoát , armatur... Práce v tarifní třídě 6</t>
  </si>
  <si>
    <t>4</t>
  </si>
  <si>
    <t>5 ks:</t>
  </si>
  <si>
    <t>731</t>
  </si>
  <si>
    <t>Kotelny</t>
  </si>
  <si>
    <t>731391813R00</t>
  </si>
  <si>
    <t>Vypouštění vody z kotlů samospádem do 20 m2</t>
  </si>
  <si>
    <t>733</t>
  </si>
  <si>
    <t>Rozvod potrubí</t>
  </si>
  <si>
    <t>733120815R00</t>
  </si>
  <si>
    <t>Demontáž potrubí z hladkých trubek D 38</t>
  </si>
  <si>
    <t>1,50+1,50+2,80+4,20</t>
  </si>
  <si>
    <t>3,00*2</t>
  </si>
  <si>
    <t>735</t>
  </si>
  <si>
    <t>Otopná tělesa</t>
  </si>
  <si>
    <t>735291800R00</t>
  </si>
  <si>
    <t>Demontáž konzol otopných těles do odpadu</t>
  </si>
  <si>
    <t>otop těles:4*2</t>
  </si>
  <si>
    <t>potrubí:16,00/1,50</t>
  </si>
  <si>
    <t>735494811R00</t>
  </si>
  <si>
    <t>Vypuštění vody z otopných těles</t>
  </si>
  <si>
    <t>1,00*1,50 *2</t>
  </si>
  <si>
    <t>HZS-dmtz otop těles panelových Práce v tarifní třídě 6</t>
  </si>
  <si>
    <t>764</t>
  </si>
  <si>
    <t>Konstrukce klempířské</t>
  </si>
  <si>
    <t>764410850R00</t>
  </si>
  <si>
    <t>Demontáž oplechování parapetů,rš od 100 do 330 mm</t>
  </si>
  <si>
    <t>ženy:0,84+0,05*2</t>
  </si>
  <si>
    <t>0,44*0,05</t>
  </si>
  <si>
    <t>muži:0,44*0,05*2</t>
  </si>
  <si>
    <t>0,45+0,05*2</t>
  </si>
  <si>
    <t>0,58+0,05*2</t>
  </si>
  <si>
    <t>787</t>
  </si>
  <si>
    <t>Zasklívání</t>
  </si>
  <si>
    <t>HZS-dmtz zrcadel Práce v tarifní třídě 6</t>
  </si>
  <si>
    <t>796</t>
  </si>
  <si>
    <t>Vnitřní vybavení</t>
  </si>
  <si>
    <t>HZS-dmtz- mýdelník Práce v tarifní třídě 6</t>
  </si>
  <si>
    <t>M21</t>
  </si>
  <si>
    <t>Elektromontáže</t>
  </si>
  <si>
    <t>HZS-dmtz osvětl.těles, vypínač... Práce v tarifní třídě 6</t>
  </si>
  <si>
    <t>vč.odpojení od rozvod.sítě:</t>
  </si>
  <si>
    <t>"kina":</t>
  </si>
  <si>
    <t>D96</t>
  </si>
  <si>
    <t>Přesuny suti a vybouraných hmot</t>
  </si>
  <si>
    <t>979081111R00</t>
  </si>
  <si>
    <t xml:space="preserve">Odvoz suti a vybour. hmot na skládku do 1 km </t>
  </si>
  <si>
    <t>t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</si>
  <si>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</si>
  <si>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</si>
  <si>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</si>
  <si>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</si>
  <si>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</si>
  <si>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</si>
  <si>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979093111R00</t>
  </si>
  <si>
    <t xml:space="preserve">Uložení suti na skládku bez zhutnění </t>
  </si>
  <si>
    <t>979999999R00</t>
  </si>
  <si>
    <t xml:space="preserve">Poplatek za skládku 10 % příměsí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</si>
  <si>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</si>
  <si>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</si>
  <si>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</si>
  <si>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</si>
  <si>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</si>
  <si>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</si>
  <si>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</si>
  <si>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</si>
  <si>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Ing.arch.Michal Štancl</t>
  </si>
  <si>
    <t>Město Znojmo</t>
  </si>
  <si>
    <t>František Štancl</t>
  </si>
  <si>
    <t>F.Štancl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</si>
</sst>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"/>
    <numFmt numFmtId="165" formatCode="0.0"/>
    <numFmt numFmtId="166" formatCode="#,##0\ &quot;Kč&quot;"/>
    <numFmt numFmtId="167" formatCode="#,##0.00000"/>
  </numFmts>
  <fonts count="21" x14ac:knownFonts="1"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indexed="5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214">
    <xf numFmtId="0" fontId="0" fillId="0" borderId="0" xfId="0"/>
    <xf numFmtId="0" fontId="1" fillId="0" borderId="1" xfId="0" applyFont="1" applyBorder="1" applyAlignment="1">
      <alignment horizontal="centerContinuous" vertical="top"/>
    </xf>
    <xf numFmtId="0" fontId="2" fillId="0" borderId="1" xfId="0" applyFont="1" applyBorder="1" applyAlignment="1">
      <alignment horizontal="centerContinuous"/>
    </xf>
    <xf numFmtId="0" fontId="2" fillId="0" borderId="0" xfId="0" applyFont="1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2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2" fillId="2" borderId="8" xfId="0" applyNumberFormat="1" applyFont="1" applyFill="1" applyBorder="1"/>
    <xf numFmtId="0" fontId="3" fillId="2" borderId="9" xfId="0" applyFont="1" applyFill="1" applyBorder="1"/>
    <xf numFmtId="0" fontId="2" fillId="2" borderId="9" xfId="0" applyFont="1" applyFill="1" applyBorder="1"/>
    <xf numFmtId="0" fontId="2" fillId="2" borderId="8" xfId="0" applyFont="1" applyFill="1" applyBorder="1"/>
    <xf numFmtId="3" fontId="4" fillId="0" borderId="11" xfId="0" applyNumberFormat="1" applyFont="1" applyBorder="1" applyAlignment="1">
      <alignment horizontal="left"/>
    </xf>
    <xf numFmtId="49" fontId="3" fillId="2" borderId="12" xfId="0" applyNumberFormat="1" applyFont="1" applyFill="1" applyBorder="1"/>
    <xf numFmtId="49" fontId="2" fillId="2" borderId="13" xfId="0" applyNumberFormat="1" applyFont="1" applyFill="1" applyBorder="1"/>
    <xf numFmtId="0" fontId="3" fillId="2" borderId="0" xfId="0" applyFont="1" applyFill="1"/>
    <xf numFmtId="0" fontId="2" fillId="2" borderId="0" xfId="0" applyFont="1" applyFill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6" xfId="0" applyFont="1" applyBorder="1"/>
    <xf numFmtId="3" fontId="2" fillId="0" borderId="0" xfId="0" applyNumberFormat="1" applyFont="1"/>
    <xf numFmtId="0" fontId="4" fillId="0" borderId="7" xfId="0" applyFont="1" applyBorder="1"/>
    <xf numFmtId="0" fontId="4" fillId="0" borderId="10" xfId="0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1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2" fillId="0" borderId="20" xfId="0" applyFont="1" applyBorder="1" applyAlignment="1">
      <alignment horizontal="centerContinuous" vertical="center"/>
    </xf>
    <xf numFmtId="0" fontId="3" fillId="2" borderId="21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23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2" fillId="2" borderId="22" xfId="0" applyFont="1" applyFill="1" applyBorder="1" applyAlignment="1">
      <alignment horizontal="centerContinuous"/>
    </xf>
    <xf numFmtId="0" fontId="2" fillId="0" borderId="24" xfId="0" applyFont="1" applyBorder="1"/>
    <xf numFmtId="0" fontId="2" fillId="0" borderId="25" xfId="0" applyFont="1" applyBorder="1"/>
    <xf numFmtId="3" fontId="2" fillId="0" borderId="6" xfId="0" applyNumberFormat="1" applyFont="1" applyBorder="1"/>
    <xf numFmtId="0" fontId="2" fillId="0" borderId="2" xfId="0" applyFont="1" applyBorder="1"/>
    <xf numFmtId="3" fontId="2" fillId="0" borderId="4" xfId="0" applyNumberFormat="1" applyFont="1" applyBorder="1"/>
    <xf numFmtId="0" fontId="2" fillId="0" borderId="3" xfId="0" applyFont="1" applyBorder="1"/>
    <xf numFmtId="3" fontId="2" fillId="0" borderId="9" xfId="0" applyNumberFormat="1" applyFont="1" applyBorder="1"/>
    <xf numFmtId="0" fontId="2" fillId="0" borderId="8" xfId="0" applyFont="1" applyBorder="1"/>
    <xf numFmtId="0" fontId="2" fillId="0" borderId="26" xfId="0" applyFont="1" applyBorder="1"/>
    <xf numFmtId="0" fontId="2" fillId="0" borderId="25" xfId="0" applyFont="1" applyBorder="1" applyAlignment="1">
      <alignment shrinkToFit="1"/>
    </xf>
    <xf numFmtId="0" fontId="2" fillId="0" borderId="27" xfId="0" applyFont="1" applyBorder="1"/>
    <xf numFmtId="0" fontId="2" fillId="0" borderId="12" xfId="0" applyFont="1" applyBorder="1"/>
    <xf numFmtId="0" fontId="2" fillId="0" borderId="28" xfId="0" applyFont="1" applyBorder="1" applyAlignment="1">
      <alignment horizontal="center" shrinkToFit="1"/>
    </xf>
    <xf numFmtId="0" fontId="2" fillId="0" borderId="29" xfId="0" applyFont="1" applyBorder="1" applyAlignment="1">
      <alignment horizontal="center" shrinkToFit="1"/>
    </xf>
    <xf numFmtId="3" fontId="2" fillId="0" borderId="30" xfId="0" applyNumberFormat="1" applyFont="1" applyBorder="1"/>
    <xf numFmtId="0" fontId="2" fillId="0" borderId="28" xfId="0" applyFont="1" applyBorder="1"/>
    <xf numFmtId="3" fontId="2" fillId="0" borderId="31" xfId="0" applyNumberFormat="1" applyFont="1" applyBorder="1"/>
    <xf numFmtId="0" fontId="2" fillId="0" borderId="29" xfId="0" applyFont="1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2" fillId="0" borderId="1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0" xfId="0" applyFont="1" applyAlignment="1">
      <alignment horizontal="right"/>
    </xf>
    <xf numFmtId="164" fontId="2" fillId="0" borderId="0" xfId="0" applyNumberFormat="1" applyFont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  <xf numFmtId="165" fontId="2" fillId="0" borderId="40" xfId="0" applyNumberFormat="1" applyFont="1" applyBorder="1" applyAlignment="1">
      <alignment horizontal="right"/>
    </xf>
    <xf numFmtId="0" fontId="2" fillId="0" borderId="40" xfId="0" applyFont="1" applyBorder="1"/>
    <xf numFmtId="166" fontId="2" fillId="0" borderId="15" xfId="0" applyNumberFormat="1" applyFont="1" applyBorder="1" applyAlignment="1">
      <alignment horizontal="right" indent="2"/>
    </xf>
    <xf numFmtId="166" fontId="2" fillId="0" borderId="16" xfId="0" applyNumberFormat="1" applyFont="1" applyBorder="1" applyAlignment="1">
      <alignment horizontal="right" indent="2"/>
    </xf>
    <xf numFmtId="0" fontId="2" fillId="0" borderId="9" xfId="0" applyFont="1" applyBorder="1"/>
    <xf numFmtId="165" fontId="2" fillId="0" borderId="8" xfId="0" applyNumberFormat="1" applyFon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6" fillId="0" borderId="0" xfId="0" applyFont="1"/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vertical="justify"/>
    </xf>
    <xf numFmtId="0" fontId="2" fillId="0" borderId="0" xfId="0" applyFont="1" applyAlignment="1">
      <alignment horizontal="left" wrapText="1"/>
    </xf>
    <xf numFmtId="0" fontId="2" fillId="0" borderId="43" xfId="1" applyFont="1" applyBorder="1" applyAlignment="1">
      <alignment horizontal="center"/>
    </xf>
    <xf numFmtId="0" fontId="2" fillId="0" borderId="44" xfId="1" applyFont="1" applyBorder="1" applyAlignment="1">
      <alignment horizontal="center"/>
    </xf>
    <xf numFmtId="0" fontId="3" fillId="0" borderId="45" xfId="1" applyFont="1" applyBorder="1"/>
    <xf numFmtId="0" fontId="2" fillId="0" borderId="45" xfId="1" applyFont="1" applyBorder="1"/>
    <xf numFmtId="0" fontId="2" fillId="0" borderId="45" xfId="1" applyFont="1" applyBorder="1" applyAlignment="1">
      <alignment horizontal="right"/>
    </xf>
    <xf numFmtId="0" fontId="2" fillId="0" borderId="46" xfId="1" applyFont="1" applyBorder="1"/>
    <xf numFmtId="0" fontId="2" fillId="0" borderId="45" xfId="0" applyFont="1" applyBorder="1" applyAlignment="1">
      <alignment horizontal="left"/>
    </xf>
    <xf numFmtId="0" fontId="2" fillId="0" borderId="47" xfId="0" applyFont="1" applyBorder="1"/>
    <xf numFmtId="0" fontId="2" fillId="0" borderId="48" xfId="1" applyFont="1" applyBorder="1" applyAlignment="1">
      <alignment horizontal="center"/>
    </xf>
    <xf numFmtId="0" fontId="2" fillId="0" borderId="49" xfId="1" applyFont="1" applyBorder="1" applyAlignment="1">
      <alignment horizontal="center"/>
    </xf>
    <xf numFmtId="0" fontId="3" fillId="0" borderId="50" xfId="1" applyFont="1" applyBorder="1"/>
    <xf numFmtId="0" fontId="2" fillId="0" borderId="50" xfId="1" applyFont="1" applyBorder="1"/>
    <xf numFmtId="0" fontId="2" fillId="0" borderId="50" xfId="1" applyFont="1" applyBorder="1" applyAlignment="1">
      <alignment horizontal="right"/>
    </xf>
    <xf numFmtId="0" fontId="2" fillId="0" borderId="51" xfId="1" applyFont="1" applyBorder="1" applyAlignment="1">
      <alignment horizontal="left"/>
    </xf>
    <xf numFmtId="0" fontId="2" fillId="0" borderId="50" xfId="1" applyFont="1" applyBorder="1" applyAlignment="1">
      <alignment horizontal="left"/>
    </xf>
    <xf numFmtId="0" fontId="2" fillId="0" borderId="52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Alignment="1">
      <alignment horizontal="centerContinuous"/>
    </xf>
    <xf numFmtId="49" fontId="3" fillId="2" borderId="21" xfId="0" applyNumberFormat="1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3" fillId="2" borderId="53" xfId="0" applyFont="1" applyFill="1" applyBorder="1" applyAlignment="1">
      <alignment horizontal="center"/>
    </xf>
    <xf numFmtId="0" fontId="3" fillId="2" borderId="54" xfId="0" applyFont="1" applyFill="1" applyBorder="1" applyAlignment="1">
      <alignment horizontal="center"/>
    </xf>
    <xf numFmtId="0" fontId="3" fillId="2" borderId="55" xfId="0" applyFont="1" applyFill="1" applyBorder="1" applyAlignment="1">
      <alignment horizontal="center"/>
    </xf>
    <xf numFmtId="0" fontId="4" fillId="0" borderId="0" xfId="0" applyFont="1"/>
    <xf numFmtId="3" fontId="2" fillId="0" borderId="35" xfId="0" applyNumberFormat="1" applyFont="1" applyBorder="1"/>
    <xf numFmtId="0" fontId="3" fillId="2" borderId="21" xfId="0" applyFont="1" applyFill="1" applyBorder="1"/>
    <xf numFmtId="0" fontId="3" fillId="2" borderId="22" xfId="0" applyFont="1" applyFill="1" applyBorder="1"/>
    <xf numFmtId="3" fontId="3" fillId="2" borderId="23" xfId="0" applyNumberFormat="1" applyFont="1" applyFill="1" applyBorder="1"/>
    <xf numFmtId="3" fontId="3" fillId="2" borderId="53" xfId="0" applyNumberFormat="1" applyFont="1" applyFill="1" applyBorder="1"/>
    <xf numFmtId="3" fontId="3" fillId="2" borderId="54" xfId="0" applyNumberFormat="1" applyFont="1" applyFill="1" applyBorder="1"/>
    <xf numFmtId="3" fontId="3" fillId="2" borderId="55" xfId="0" applyNumberFormat="1" applyFont="1" applyFill="1" applyBorder="1"/>
    <xf numFmtId="0" fontId="3" fillId="0" borderId="0" xfId="0" applyFont="1"/>
    <xf numFmtId="3" fontId="1" fillId="0" borderId="0" xfId="0" applyNumberFormat="1" applyFont="1" applyAlignment="1">
      <alignment horizontal="centerContinuous"/>
    </xf>
    <xf numFmtId="0" fontId="2" fillId="2" borderId="33" xfId="0" applyFont="1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2" fillId="0" borderId="17" xfId="0" applyFont="1" applyBorder="1"/>
    <xf numFmtId="3" fontId="2" fillId="0" borderId="26" xfId="0" applyNumberFormat="1" applyFont="1" applyBorder="1" applyAlignment="1">
      <alignment horizontal="right"/>
    </xf>
    <xf numFmtId="165" fontId="2" fillId="0" borderId="10" xfId="0" applyNumberFormat="1" applyFont="1" applyBorder="1" applyAlignment="1">
      <alignment horizontal="right"/>
    </xf>
    <xf numFmtId="3" fontId="2" fillId="0" borderId="36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0" fontId="2" fillId="2" borderId="28" xfId="0" applyFont="1" applyFill="1" applyBorder="1"/>
    <xf numFmtId="0" fontId="3" fillId="2" borderId="31" xfId="0" applyFont="1" applyFill="1" applyBorder="1"/>
    <xf numFmtId="0" fontId="2" fillId="2" borderId="31" xfId="0" applyFont="1" applyFill="1" applyBorder="1"/>
    <xf numFmtId="4" fontId="2" fillId="2" borderId="42" xfId="0" applyNumberFormat="1" applyFont="1" applyFill="1" applyBorder="1"/>
    <xf numFmtId="4" fontId="2" fillId="2" borderId="28" xfId="0" applyNumberFormat="1" applyFont="1" applyFill="1" applyBorder="1"/>
    <xf numFmtId="4" fontId="2" fillId="2" borderId="31" xfId="0" applyNumberFormat="1" applyFont="1" applyFill="1" applyBorder="1"/>
    <xf numFmtId="3" fontId="3" fillId="2" borderId="31" xfId="0" applyNumberFormat="1" applyFont="1" applyFill="1" applyBorder="1" applyAlignment="1">
      <alignment horizontal="right"/>
    </xf>
    <xf numFmtId="3" fontId="3" fillId="2" borderId="42" xfId="0" applyNumberFormat="1" applyFont="1" applyFill="1" applyBorder="1" applyAlignment="1">
      <alignment horizontal="right"/>
    </xf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0" fontId="9" fillId="0" borderId="0" xfId="1" applyFont="1" applyAlignment="1">
      <alignment horizontal="center"/>
    </xf>
    <xf numFmtId="0" fontId="2" fillId="0" borderId="0" xfId="1" applyFont="1"/>
    <xf numFmtId="0" fontId="10" fillId="0" borderId="0" xfId="1" applyFont="1" applyAlignment="1">
      <alignment horizontal="centerContinuous"/>
    </xf>
    <xf numFmtId="0" fontId="11" fillId="0" borderId="0" xfId="1" applyFont="1" applyAlignment="1">
      <alignment horizontal="centerContinuous"/>
    </xf>
    <xf numFmtId="0" fontId="11" fillId="0" borderId="0" xfId="1" applyFont="1" applyAlignment="1">
      <alignment horizontal="right"/>
    </xf>
    <xf numFmtId="0" fontId="4" fillId="0" borderId="46" xfId="1" applyFont="1" applyBorder="1" applyAlignment="1">
      <alignment horizontal="right"/>
    </xf>
    <xf numFmtId="0" fontId="2" fillId="0" borderId="45" xfId="1" applyFont="1" applyBorder="1" applyAlignment="1">
      <alignment horizontal="left"/>
    </xf>
    <xf numFmtId="0" fontId="2" fillId="0" borderId="47" xfId="1" applyFont="1" applyBorder="1"/>
    <xf numFmtId="49" fontId="2" fillId="0" borderId="48" xfId="1" applyNumberFormat="1" applyFont="1" applyBorder="1" applyAlignment="1">
      <alignment horizontal="center"/>
    </xf>
    <xf numFmtId="0" fontId="2" fillId="0" borderId="51" xfId="1" applyFont="1" applyBorder="1" applyAlignment="1">
      <alignment horizontal="center" shrinkToFit="1"/>
    </xf>
    <xf numFmtId="0" fontId="2" fillId="0" borderId="50" xfId="1" applyFont="1" applyBorder="1" applyAlignment="1">
      <alignment horizontal="center" shrinkToFit="1"/>
    </xf>
    <xf numFmtId="0" fontId="2" fillId="0" borderId="52" xfId="1" applyFont="1" applyBorder="1" applyAlignment="1">
      <alignment horizontal="center" shrinkToFit="1"/>
    </xf>
    <xf numFmtId="0" fontId="4" fillId="0" borderId="0" xfId="1" applyFont="1"/>
    <xf numFmtId="0" fontId="2" fillId="0" borderId="0" xfId="1" applyFont="1" applyAlignment="1">
      <alignment horizontal="right"/>
    </xf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 wrapText="1"/>
    </xf>
    <xf numFmtId="0" fontId="3" fillId="0" borderId="56" xfId="1" applyFont="1" applyBorder="1" applyAlignment="1">
      <alignment horizontal="center"/>
    </xf>
    <xf numFmtId="49" fontId="3" fillId="0" borderId="56" xfId="1" applyNumberFormat="1" applyFont="1" applyBorder="1" applyAlignment="1">
      <alignment horizontal="left"/>
    </xf>
    <xf numFmtId="0" fontId="3" fillId="0" borderId="15" xfId="1" applyFont="1" applyBorder="1"/>
    <xf numFmtId="0" fontId="2" fillId="0" borderId="9" xfId="1" applyFont="1" applyBorder="1" applyAlignment="1">
      <alignment horizontal="center"/>
    </xf>
    <xf numFmtId="0" fontId="2" fillId="0" borderId="9" xfId="1" applyFont="1" applyBorder="1" applyAlignment="1">
      <alignment horizontal="right"/>
    </xf>
    <xf numFmtId="0" fontId="2" fillId="0" borderId="9" xfId="1" applyFont="1" applyBorder="1"/>
    <xf numFmtId="0" fontId="7" fillId="0" borderId="9" xfId="1" applyFont="1" applyBorder="1"/>
    <xf numFmtId="0" fontId="7" fillId="0" borderId="8" xfId="1" applyFont="1" applyBorder="1"/>
    <xf numFmtId="0" fontId="12" fillId="0" borderId="0" xfId="1" applyFont="1"/>
    <xf numFmtId="0" fontId="7" fillId="0" borderId="59" xfId="1" applyFont="1" applyBorder="1" applyAlignment="1">
      <alignment horizontal="center" vertical="top"/>
    </xf>
    <xf numFmtId="49" fontId="7" fillId="0" borderId="59" xfId="1" applyNumberFormat="1" applyFont="1" applyBorder="1" applyAlignment="1">
      <alignment horizontal="left" vertical="top"/>
    </xf>
    <xf numFmtId="0" fontId="7" fillId="0" borderId="59" xfId="1" applyFont="1" applyBorder="1" applyAlignment="1">
      <alignment vertical="top" wrapText="1"/>
    </xf>
    <xf numFmtId="49" fontId="7" fillId="0" borderId="59" xfId="1" applyNumberFormat="1" applyFont="1" applyBorder="1" applyAlignment="1">
      <alignment horizontal="center" shrinkToFit="1"/>
    </xf>
    <xf numFmtId="4" fontId="7" fillId="0" borderId="59" xfId="1" applyNumberFormat="1" applyFont="1" applyBorder="1" applyAlignment="1">
      <alignment horizontal="right"/>
    </xf>
    <xf numFmtId="4" fontId="7" fillId="0" borderId="59" xfId="1" applyNumberFormat="1" applyFont="1" applyBorder="1"/>
    <xf numFmtId="167" fontId="7" fillId="0" borderId="59" xfId="1" applyNumberFormat="1" applyFont="1" applyBorder="1"/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13" fillId="0" borderId="0" xfId="1" applyFont="1" applyAlignment="1">
      <alignment wrapText="1"/>
    </xf>
    <xf numFmtId="49" fontId="14" fillId="3" borderId="60" xfId="1" applyNumberFormat="1" applyFont="1" applyFill="1" applyBorder="1" applyAlignment="1">
      <alignment horizontal="left" wrapText="1"/>
    </xf>
    <xf numFmtId="49" fontId="15" fillId="0" borderId="61" xfId="0" applyNumberFormat="1" applyFont="1" applyBorder="1" applyAlignment="1">
      <alignment horizontal="left" wrapText="1"/>
    </xf>
    <xf numFmtId="4" fontId="14" fillId="3" borderId="62" xfId="1" applyNumberFormat="1" applyFont="1" applyFill="1" applyBorder="1" applyAlignment="1">
      <alignment horizontal="right" wrapText="1"/>
    </xf>
    <xf numFmtId="0" fontId="14" fillId="3" borderId="34" xfId="1" applyFont="1" applyFill="1" applyBorder="1" applyAlignment="1">
      <alignment horizontal="left" wrapText="1"/>
    </xf>
    <xf numFmtId="0" fontId="14" fillId="0" borderId="0" xfId="0" applyFont="1" applyAlignment="1">
      <alignment horizontal="right"/>
    </xf>
    <xf numFmtId="0" fontId="2" fillId="0" borderId="13" xfId="1" applyFont="1" applyBorder="1"/>
    <xf numFmtId="0" fontId="2" fillId="2" borderId="10" xfId="1" applyFont="1" applyFill="1" applyBorder="1" applyAlignment="1">
      <alignment horizontal="center"/>
    </xf>
    <xf numFmtId="49" fontId="16" fillId="2" borderId="10" xfId="1" applyNumberFormat="1" applyFont="1" applyFill="1" applyBorder="1" applyAlignment="1">
      <alignment horizontal="left"/>
    </xf>
    <xf numFmtId="0" fontId="16" fillId="2" borderId="15" xfId="1" applyFont="1" applyFill="1" applyBorder="1"/>
    <xf numFmtId="0" fontId="2" fillId="2" borderId="9" xfId="1" applyFont="1" applyFill="1" applyBorder="1" applyAlignment="1">
      <alignment horizontal="center"/>
    </xf>
    <xf numFmtId="4" fontId="2" fillId="2" borderId="9" xfId="1" applyNumberFormat="1" applyFont="1" applyFill="1" applyBorder="1" applyAlignment="1">
      <alignment horizontal="right"/>
    </xf>
    <xf numFmtId="4" fontId="2" fillId="2" borderId="8" xfId="1" applyNumberFormat="1" applyFont="1" applyFill="1" applyBorder="1" applyAlignment="1">
      <alignment horizontal="right"/>
    </xf>
    <xf numFmtId="4" fontId="3" fillId="2" borderId="10" xfId="1" applyNumberFormat="1" applyFont="1" applyFill="1" applyBorder="1"/>
    <xf numFmtId="0" fontId="17" fillId="2" borderId="10" xfId="1" applyFont="1" applyFill="1" applyBorder="1"/>
    <xf numFmtId="167" fontId="17" fillId="2" borderId="10" xfId="1" applyNumberFormat="1" applyFont="1" applyFill="1" applyBorder="1"/>
    <xf numFmtId="3" fontId="2" fillId="0" borderId="0" xfId="1" applyNumberFormat="1" applyFont="1"/>
    <xf numFmtId="0" fontId="18" fillId="0" borderId="0" xfId="1" applyFont="1"/>
    <xf numFmtId="0" fontId="19" fillId="0" borderId="0" xfId="1" applyFont="1"/>
    <xf numFmtId="3" fontId="19" fillId="0" borderId="0" xfId="1" applyNumberFormat="1" applyFont="1" applyAlignment="1">
      <alignment horizontal="right"/>
    </xf>
    <xf numFmtId="4" fontId="19" fillId="0" borderId="0" xfId="1" applyNumberFormat="1" applyFont="1"/>
    <xf numFmtId="49" fontId="4" fillId="0" borderId="12" xfId="0" applyNumberFormat="1" applyFont="1" applyBorder="1"/>
    <xf numFmtId="3" fontId="2" fillId="0" borderId="13" xfId="0" applyNumberFormat="1" applyFont="1" applyBorder="1"/>
    <xf numFmtId="3" fontId="2" fillId="0" borderId="56" xfId="0" applyNumberFormat="1" applyFont="1" applyBorder="1"/>
    <xf numFmtId="3" fontId="2" fillId="0" borderId="57" xfId="0" applyNumberFormat="1" applyFont="1" applyBorder="1"/>
    <xf numFmtId="4" fontId="20" fillId="3" borderId="62" xfId="1" applyNumberFormat="1" applyFont="1" applyFill="1" applyBorder="1" applyAlignment="1">
      <alignment horizontal="right" wrapText="1"/>
    </xf>
    <xf numFmtId="49" fontId="20" fillId="3" borderId="60" xfId="1" applyNumberFormat="1" applyFont="1" applyFill="1" applyBorder="1" applyAlignment="1">
      <alignment horizontal="left" wrapText="1"/>
    </xf>
    <xf numFmtId="14" fontId="2" fillId="0" borderId="13" xfId="0" applyNumberFormat="1" applyFont="1" applyBorder="1"/>
  </cellXfs>
  <cellStyles count="2">
    <cellStyle name="Normální" xfId="0" builtinId="0"/>
    <cellStyle name="normální_POL.XLS" xfId="1" xr:uid="{E3D6C807-3571-4CFD-B551-C9A8E76166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1F3A9-6C42-4429-818A-42784B35A81C}">
  <sheetPr codeName="List21"/>
  <dimension ref="A1:BE55"/>
  <sheetViews>
    <sheetView tabSelected="1" topLeftCell="A11" workbookViewId="0">
      <selection activeCell="K29" sqref="K29"/>
    </sheetView>
  </sheetViews>
  <sheetFormatPr defaultRowHeight="12.75" x14ac:dyDescent="0.2"/>
  <cols>
    <col min="1" max="1" width="2" style="3" customWidth="1"/>
    <col min="2" max="2" width="15" style="3" customWidth="1"/>
    <col min="3" max="3" width="15.85546875" style="3" customWidth="1"/>
    <col min="4" max="4" width="14.5703125" style="3" customWidth="1"/>
    <col min="5" max="5" width="13.5703125" style="3" customWidth="1"/>
    <col min="6" max="6" width="16.5703125" style="3" customWidth="1"/>
    <col min="7" max="7" width="15.28515625" style="3" customWidth="1"/>
    <col min="8" max="256" width="9.140625" style="3"/>
    <col min="257" max="257" width="2" style="3" customWidth="1"/>
    <col min="258" max="258" width="15" style="3" customWidth="1"/>
    <col min="259" max="259" width="15.85546875" style="3" customWidth="1"/>
    <col min="260" max="260" width="14.5703125" style="3" customWidth="1"/>
    <col min="261" max="261" width="13.5703125" style="3" customWidth="1"/>
    <col min="262" max="262" width="16.5703125" style="3" customWidth="1"/>
    <col min="263" max="263" width="15.28515625" style="3" customWidth="1"/>
    <col min="264" max="512" width="9.140625" style="3"/>
    <col min="513" max="513" width="2" style="3" customWidth="1"/>
    <col min="514" max="514" width="15" style="3" customWidth="1"/>
    <col min="515" max="515" width="15.85546875" style="3" customWidth="1"/>
    <col min="516" max="516" width="14.5703125" style="3" customWidth="1"/>
    <col min="517" max="517" width="13.5703125" style="3" customWidth="1"/>
    <col min="518" max="518" width="16.5703125" style="3" customWidth="1"/>
    <col min="519" max="519" width="15.28515625" style="3" customWidth="1"/>
    <col min="520" max="768" width="9.140625" style="3"/>
    <col min="769" max="769" width="2" style="3" customWidth="1"/>
    <col min="770" max="770" width="15" style="3" customWidth="1"/>
    <col min="771" max="771" width="15.85546875" style="3" customWidth="1"/>
    <col min="772" max="772" width="14.5703125" style="3" customWidth="1"/>
    <col min="773" max="773" width="13.5703125" style="3" customWidth="1"/>
    <col min="774" max="774" width="16.5703125" style="3" customWidth="1"/>
    <col min="775" max="775" width="15.28515625" style="3" customWidth="1"/>
    <col min="776" max="1024" width="9.140625" style="3"/>
    <col min="1025" max="1025" width="2" style="3" customWidth="1"/>
    <col min="1026" max="1026" width="15" style="3" customWidth="1"/>
    <col min="1027" max="1027" width="15.85546875" style="3" customWidth="1"/>
    <col min="1028" max="1028" width="14.5703125" style="3" customWidth="1"/>
    <col min="1029" max="1029" width="13.5703125" style="3" customWidth="1"/>
    <col min="1030" max="1030" width="16.5703125" style="3" customWidth="1"/>
    <col min="1031" max="1031" width="15.28515625" style="3" customWidth="1"/>
    <col min="1032" max="1280" width="9.140625" style="3"/>
    <col min="1281" max="1281" width="2" style="3" customWidth="1"/>
    <col min="1282" max="1282" width="15" style="3" customWidth="1"/>
    <col min="1283" max="1283" width="15.85546875" style="3" customWidth="1"/>
    <col min="1284" max="1284" width="14.5703125" style="3" customWidth="1"/>
    <col min="1285" max="1285" width="13.5703125" style="3" customWidth="1"/>
    <col min="1286" max="1286" width="16.5703125" style="3" customWidth="1"/>
    <col min="1287" max="1287" width="15.28515625" style="3" customWidth="1"/>
    <col min="1288" max="1536" width="9.140625" style="3"/>
    <col min="1537" max="1537" width="2" style="3" customWidth="1"/>
    <col min="1538" max="1538" width="15" style="3" customWidth="1"/>
    <col min="1539" max="1539" width="15.85546875" style="3" customWidth="1"/>
    <col min="1540" max="1540" width="14.5703125" style="3" customWidth="1"/>
    <col min="1541" max="1541" width="13.5703125" style="3" customWidth="1"/>
    <col min="1542" max="1542" width="16.5703125" style="3" customWidth="1"/>
    <col min="1543" max="1543" width="15.28515625" style="3" customWidth="1"/>
    <col min="1544" max="1792" width="9.140625" style="3"/>
    <col min="1793" max="1793" width="2" style="3" customWidth="1"/>
    <col min="1794" max="1794" width="15" style="3" customWidth="1"/>
    <col min="1795" max="1795" width="15.85546875" style="3" customWidth="1"/>
    <col min="1796" max="1796" width="14.5703125" style="3" customWidth="1"/>
    <col min="1797" max="1797" width="13.5703125" style="3" customWidth="1"/>
    <col min="1798" max="1798" width="16.5703125" style="3" customWidth="1"/>
    <col min="1799" max="1799" width="15.28515625" style="3" customWidth="1"/>
    <col min="1800" max="2048" width="9.140625" style="3"/>
    <col min="2049" max="2049" width="2" style="3" customWidth="1"/>
    <col min="2050" max="2050" width="15" style="3" customWidth="1"/>
    <col min="2051" max="2051" width="15.85546875" style="3" customWidth="1"/>
    <col min="2052" max="2052" width="14.5703125" style="3" customWidth="1"/>
    <col min="2053" max="2053" width="13.5703125" style="3" customWidth="1"/>
    <col min="2054" max="2054" width="16.5703125" style="3" customWidth="1"/>
    <col min="2055" max="2055" width="15.28515625" style="3" customWidth="1"/>
    <col min="2056" max="2304" width="9.140625" style="3"/>
    <col min="2305" max="2305" width="2" style="3" customWidth="1"/>
    <col min="2306" max="2306" width="15" style="3" customWidth="1"/>
    <col min="2307" max="2307" width="15.85546875" style="3" customWidth="1"/>
    <col min="2308" max="2308" width="14.5703125" style="3" customWidth="1"/>
    <col min="2309" max="2309" width="13.5703125" style="3" customWidth="1"/>
    <col min="2310" max="2310" width="16.5703125" style="3" customWidth="1"/>
    <col min="2311" max="2311" width="15.28515625" style="3" customWidth="1"/>
    <col min="2312" max="2560" width="9.140625" style="3"/>
    <col min="2561" max="2561" width="2" style="3" customWidth="1"/>
    <col min="2562" max="2562" width="15" style="3" customWidth="1"/>
    <col min="2563" max="2563" width="15.85546875" style="3" customWidth="1"/>
    <col min="2564" max="2564" width="14.5703125" style="3" customWidth="1"/>
    <col min="2565" max="2565" width="13.5703125" style="3" customWidth="1"/>
    <col min="2566" max="2566" width="16.5703125" style="3" customWidth="1"/>
    <col min="2567" max="2567" width="15.28515625" style="3" customWidth="1"/>
    <col min="2568" max="2816" width="9.140625" style="3"/>
    <col min="2817" max="2817" width="2" style="3" customWidth="1"/>
    <col min="2818" max="2818" width="15" style="3" customWidth="1"/>
    <col min="2819" max="2819" width="15.85546875" style="3" customWidth="1"/>
    <col min="2820" max="2820" width="14.5703125" style="3" customWidth="1"/>
    <col min="2821" max="2821" width="13.5703125" style="3" customWidth="1"/>
    <col min="2822" max="2822" width="16.5703125" style="3" customWidth="1"/>
    <col min="2823" max="2823" width="15.28515625" style="3" customWidth="1"/>
    <col min="2824" max="3072" width="9.140625" style="3"/>
    <col min="3073" max="3073" width="2" style="3" customWidth="1"/>
    <col min="3074" max="3074" width="15" style="3" customWidth="1"/>
    <col min="3075" max="3075" width="15.85546875" style="3" customWidth="1"/>
    <col min="3076" max="3076" width="14.5703125" style="3" customWidth="1"/>
    <col min="3077" max="3077" width="13.5703125" style="3" customWidth="1"/>
    <col min="3078" max="3078" width="16.5703125" style="3" customWidth="1"/>
    <col min="3079" max="3079" width="15.28515625" style="3" customWidth="1"/>
    <col min="3080" max="3328" width="9.140625" style="3"/>
    <col min="3329" max="3329" width="2" style="3" customWidth="1"/>
    <col min="3330" max="3330" width="15" style="3" customWidth="1"/>
    <col min="3331" max="3331" width="15.85546875" style="3" customWidth="1"/>
    <col min="3332" max="3332" width="14.5703125" style="3" customWidth="1"/>
    <col min="3333" max="3333" width="13.5703125" style="3" customWidth="1"/>
    <col min="3334" max="3334" width="16.5703125" style="3" customWidth="1"/>
    <col min="3335" max="3335" width="15.28515625" style="3" customWidth="1"/>
    <col min="3336" max="3584" width="9.140625" style="3"/>
    <col min="3585" max="3585" width="2" style="3" customWidth="1"/>
    <col min="3586" max="3586" width="15" style="3" customWidth="1"/>
    <col min="3587" max="3587" width="15.85546875" style="3" customWidth="1"/>
    <col min="3588" max="3588" width="14.5703125" style="3" customWidth="1"/>
    <col min="3589" max="3589" width="13.5703125" style="3" customWidth="1"/>
    <col min="3590" max="3590" width="16.5703125" style="3" customWidth="1"/>
    <col min="3591" max="3591" width="15.28515625" style="3" customWidth="1"/>
    <col min="3592" max="3840" width="9.140625" style="3"/>
    <col min="3841" max="3841" width="2" style="3" customWidth="1"/>
    <col min="3842" max="3842" width="15" style="3" customWidth="1"/>
    <col min="3843" max="3843" width="15.85546875" style="3" customWidth="1"/>
    <col min="3844" max="3844" width="14.5703125" style="3" customWidth="1"/>
    <col min="3845" max="3845" width="13.5703125" style="3" customWidth="1"/>
    <col min="3846" max="3846" width="16.5703125" style="3" customWidth="1"/>
    <col min="3847" max="3847" width="15.28515625" style="3" customWidth="1"/>
    <col min="3848" max="4096" width="9.140625" style="3"/>
    <col min="4097" max="4097" width="2" style="3" customWidth="1"/>
    <col min="4098" max="4098" width="15" style="3" customWidth="1"/>
    <col min="4099" max="4099" width="15.85546875" style="3" customWidth="1"/>
    <col min="4100" max="4100" width="14.5703125" style="3" customWidth="1"/>
    <col min="4101" max="4101" width="13.5703125" style="3" customWidth="1"/>
    <col min="4102" max="4102" width="16.5703125" style="3" customWidth="1"/>
    <col min="4103" max="4103" width="15.28515625" style="3" customWidth="1"/>
    <col min="4104" max="4352" width="9.140625" style="3"/>
    <col min="4353" max="4353" width="2" style="3" customWidth="1"/>
    <col min="4354" max="4354" width="15" style="3" customWidth="1"/>
    <col min="4355" max="4355" width="15.85546875" style="3" customWidth="1"/>
    <col min="4356" max="4356" width="14.5703125" style="3" customWidth="1"/>
    <col min="4357" max="4357" width="13.5703125" style="3" customWidth="1"/>
    <col min="4358" max="4358" width="16.5703125" style="3" customWidth="1"/>
    <col min="4359" max="4359" width="15.28515625" style="3" customWidth="1"/>
    <col min="4360" max="4608" width="9.140625" style="3"/>
    <col min="4609" max="4609" width="2" style="3" customWidth="1"/>
    <col min="4610" max="4610" width="15" style="3" customWidth="1"/>
    <col min="4611" max="4611" width="15.85546875" style="3" customWidth="1"/>
    <col min="4612" max="4612" width="14.5703125" style="3" customWidth="1"/>
    <col min="4613" max="4613" width="13.5703125" style="3" customWidth="1"/>
    <col min="4614" max="4614" width="16.5703125" style="3" customWidth="1"/>
    <col min="4615" max="4615" width="15.28515625" style="3" customWidth="1"/>
    <col min="4616" max="4864" width="9.140625" style="3"/>
    <col min="4865" max="4865" width="2" style="3" customWidth="1"/>
    <col min="4866" max="4866" width="15" style="3" customWidth="1"/>
    <col min="4867" max="4867" width="15.85546875" style="3" customWidth="1"/>
    <col min="4868" max="4868" width="14.5703125" style="3" customWidth="1"/>
    <col min="4869" max="4869" width="13.5703125" style="3" customWidth="1"/>
    <col min="4870" max="4870" width="16.5703125" style="3" customWidth="1"/>
    <col min="4871" max="4871" width="15.28515625" style="3" customWidth="1"/>
    <col min="4872" max="5120" width="9.140625" style="3"/>
    <col min="5121" max="5121" width="2" style="3" customWidth="1"/>
    <col min="5122" max="5122" width="15" style="3" customWidth="1"/>
    <col min="5123" max="5123" width="15.85546875" style="3" customWidth="1"/>
    <col min="5124" max="5124" width="14.5703125" style="3" customWidth="1"/>
    <col min="5125" max="5125" width="13.5703125" style="3" customWidth="1"/>
    <col min="5126" max="5126" width="16.5703125" style="3" customWidth="1"/>
    <col min="5127" max="5127" width="15.28515625" style="3" customWidth="1"/>
    <col min="5128" max="5376" width="9.140625" style="3"/>
    <col min="5377" max="5377" width="2" style="3" customWidth="1"/>
    <col min="5378" max="5378" width="15" style="3" customWidth="1"/>
    <col min="5379" max="5379" width="15.85546875" style="3" customWidth="1"/>
    <col min="5380" max="5380" width="14.5703125" style="3" customWidth="1"/>
    <col min="5381" max="5381" width="13.5703125" style="3" customWidth="1"/>
    <col min="5382" max="5382" width="16.5703125" style="3" customWidth="1"/>
    <col min="5383" max="5383" width="15.28515625" style="3" customWidth="1"/>
    <col min="5384" max="5632" width="9.140625" style="3"/>
    <col min="5633" max="5633" width="2" style="3" customWidth="1"/>
    <col min="5634" max="5634" width="15" style="3" customWidth="1"/>
    <col min="5635" max="5635" width="15.85546875" style="3" customWidth="1"/>
    <col min="5636" max="5636" width="14.5703125" style="3" customWidth="1"/>
    <col min="5637" max="5637" width="13.5703125" style="3" customWidth="1"/>
    <col min="5638" max="5638" width="16.5703125" style="3" customWidth="1"/>
    <col min="5639" max="5639" width="15.28515625" style="3" customWidth="1"/>
    <col min="5640" max="5888" width="9.140625" style="3"/>
    <col min="5889" max="5889" width="2" style="3" customWidth="1"/>
    <col min="5890" max="5890" width="15" style="3" customWidth="1"/>
    <col min="5891" max="5891" width="15.85546875" style="3" customWidth="1"/>
    <col min="5892" max="5892" width="14.5703125" style="3" customWidth="1"/>
    <col min="5893" max="5893" width="13.5703125" style="3" customWidth="1"/>
    <col min="5894" max="5894" width="16.5703125" style="3" customWidth="1"/>
    <col min="5895" max="5895" width="15.28515625" style="3" customWidth="1"/>
    <col min="5896" max="6144" width="9.140625" style="3"/>
    <col min="6145" max="6145" width="2" style="3" customWidth="1"/>
    <col min="6146" max="6146" width="15" style="3" customWidth="1"/>
    <col min="6147" max="6147" width="15.85546875" style="3" customWidth="1"/>
    <col min="6148" max="6148" width="14.5703125" style="3" customWidth="1"/>
    <col min="6149" max="6149" width="13.5703125" style="3" customWidth="1"/>
    <col min="6150" max="6150" width="16.5703125" style="3" customWidth="1"/>
    <col min="6151" max="6151" width="15.28515625" style="3" customWidth="1"/>
    <col min="6152" max="6400" width="9.140625" style="3"/>
    <col min="6401" max="6401" width="2" style="3" customWidth="1"/>
    <col min="6402" max="6402" width="15" style="3" customWidth="1"/>
    <col min="6403" max="6403" width="15.85546875" style="3" customWidth="1"/>
    <col min="6404" max="6404" width="14.5703125" style="3" customWidth="1"/>
    <col min="6405" max="6405" width="13.5703125" style="3" customWidth="1"/>
    <col min="6406" max="6406" width="16.5703125" style="3" customWidth="1"/>
    <col min="6407" max="6407" width="15.28515625" style="3" customWidth="1"/>
    <col min="6408" max="6656" width="9.140625" style="3"/>
    <col min="6657" max="6657" width="2" style="3" customWidth="1"/>
    <col min="6658" max="6658" width="15" style="3" customWidth="1"/>
    <col min="6659" max="6659" width="15.85546875" style="3" customWidth="1"/>
    <col min="6660" max="6660" width="14.5703125" style="3" customWidth="1"/>
    <col min="6661" max="6661" width="13.5703125" style="3" customWidth="1"/>
    <col min="6662" max="6662" width="16.5703125" style="3" customWidth="1"/>
    <col min="6663" max="6663" width="15.28515625" style="3" customWidth="1"/>
    <col min="6664" max="6912" width="9.140625" style="3"/>
    <col min="6913" max="6913" width="2" style="3" customWidth="1"/>
    <col min="6914" max="6914" width="15" style="3" customWidth="1"/>
    <col min="6915" max="6915" width="15.85546875" style="3" customWidth="1"/>
    <col min="6916" max="6916" width="14.5703125" style="3" customWidth="1"/>
    <col min="6917" max="6917" width="13.5703125" style="3" customWidth="1"/>
    <col min="6918" max="6918" width="16.5703125" style="3" customWidth="1"/>
    <col min="6919" max="6919" width="15.28515625" style="3" customWidth="1"/>
    <col min="6920" max="7168" width="9.140625" style="3"/>
    <col min="7169" max="7169" width="2" style="3" customWidth="1"/>
    <col min="7170" max="7170" width="15" style="3" customWidth="1"/>
    <col min="7171" max="7171" width="15.85546875" style="3" customWidth="1"/>
    <col min="7172" max="7172" width="14.5703125" style="3" customWidth="1"/>
    <col min="7173" max="7173" width="13.5703125" style="3" customWidth="1"/>
    <col min="7174" max="7174" width="16.5703125" style="3" customWidth="1"/>
    <col min="7175" max="7175" width="15.28515625" style="3" customWidth="1"/>
    <col min="7176" max="7424" width="9.140625" style="3"/>
    <col min="7425" max="7425" width="2" style="3" customWidth="1"/>
    <col min="7426" max="7426" width="15" style="3" customWidth="1"/>
    <col min="7427" max="7427" width="15.85546875" style="3" customWidth="1"/>
    <col min="7428" max="7428" width="14.5703125" style="3" customWidth="1"/>
    <col min="7429" max="7429" width="13.5703125" style="3" customWidth="1"/>
    <col min="7430" max="7430" width="16.5703125" style="3" customWidth="1"/>
    <col min="7431" max="7431" width="15.28515625" style="3" customWidth="1"/>
    <col min="7432" max="7680" width="9.140625" style="3"/>
    <col min="7681" max="7681" width="2" style="3" customWidth="1"/>
    <col min="7682" max="7682" width="15" style="3" customWidth="1"/>
    <col min="7683" max="7683" width="15.85546875" style="3" customWidth="1"/>
    <col min="7684" max="7684" width="14.5703125" style="3" customWidth="1"/>
    <col min="7685" max="7685" width="13.5703125" style="3" customWidth="1"/>
    <col min="7686" max="7686" width="16.5703125" style="3" customWidth="1"/>
    <col min="7687" max="7687" width="15.28515625" style="3" customWidth="1"/>
    <col min="7688" max="7936" width="9.140625" style="3"/>
    <col min="7937" max="7937" width="2" style="3" customWidth="1"/>
    <col min="7938" max="7938" width="15" style="3" customWidth="1"/>
    <col min="7939" max="7939" width="15.85546875" style="3" customWidth="1"/>
    <col min="7940" max="7940" width="14.5703125" style="3" customWidth="1"/>
    <col min="7941" max="7941" width="13.5703125" style="3" customWidth="1"/>
    <col min="7942" max="7942" width="16.5703125" style="3" customWidth="1"/>
    <col min="7943" max="7943" width="15.28515625" style="3" customWidth="1"/>
    <col min="7944" max="8192" width="9.140625" style="3"/>
    <col min="8193" max="8193" width="2" style="3" customWidth="1"/>
    <col min="8194" max="8194" width="15" style="3" customWidth="1"/>
    <col min="8195" max="8195" width="15.85546875" style="3" customWidth="1"/>
    <col min="8196" max="8196" width="14.5703125" style="3" customWidth="1"/>
    <col min="8197" max="8197" width="13.5703125" style="3" customWidth="1"/>
    <col min="8198" max="8198" width="16.5703125" style="3" customWidth="1"/>
    <col min="8199" max="8199" width="15.28515625" style="3" customWidth="1"/>
    <col min="8200" max="8448" width="9.140625" style="3"/>
    <col min="8449" max="8449" width="2" style="3" customWidth="1"/>
    <col min="8450" max="8450" width="15" style="3" customWidth="1"/>
    <col min="8451" max="8451" width="15.85546875" style="3" customWidth="1"/>
    <col min="8452" max="8452" width="14.5703125" style="3" customWidth="1"/>
    <col min="8453" max="8453" width="13.5703125" style="3" customWidth="1"/>
    <col min="8454" max="8454" width="16.5703125" style="3" customWidth="1"/>
    <col min="8455" max="8455" width="15.28515625" style="3" customWidth="1"/>
    <col min="8456" max="8704" width="9.140625" style="3"/>
    <col min="8705" max="8705" width="2" style="3" customWidth="1"/>
    <col min="8706" max="8706" width="15" style="3" customWidth="1"/>
    <col min="8707" max="8707" width="15.85546875" style="3" customWidth="1"/>
    <col min="8708" max="8708" width="14.5703125" style="3" customWidth="1"/>
    <col min="8709" max="8709" width="13.5703125" style="3" customWidth="1"/>
    <col min="8710" max="8710" width="16.5703125" style="3" customWidth="1"/>
    <col min="8711" max="8711" width="15.28515625" style="3" customWidth="1"/>
    <col min="8712" max="8960" width="9.140625" style="3"/>
    <col min="8961" max="8961" width="2" style="3" customWidth="1"/>
    <col min="8962" max="8962" width="15" style="3" customWidth="1"/>
    <col min="8963" max="8963" width="15.85546875" style="3" customWidth="1"/>
    <col min="8964" max="8964" width="14.5703125" style="3" customWidth="1"/>
    <col min="8965" max="8965" width="13.5703125" style="3" customWidth="1"/>
    <col min="8966" max="8966" width="16.5703125" style="3" customWidth="1"/>
    <col min="8967" max="8967" width="15.28515625" style="3" customWidth="1"/>
    <col min="8968" max="9216" width="9.140625" style="3"/>
    <col min="9217" max="9217" width="2" style="3" customWidth="1"/>
    <col min="9218" max="9218" width="15" style="3" customWidth="1"/>
    <col min="9219" max="9219" width="15.85546875" style="3" customWidth="1"/>
    <col min="9220" max="9220" width="14.5703125" style="3" customWidth="1"/>
    <col min="9221" max="9221" width="13.5703125" style="3" customWidth="1"/>
    <col min="9222" max="9222" width="16.5703125" style="3" customWidth="1"/>
    <col min="9223" max="9223" width="15.28515625" style="3" customWidth="1"/>
    <col min="9224" max="9472" width="9.140625" style="3"/>
    <col min="9473" max="9473" width="2" style="3" customWidth="1"/>
    <col min="9474" max="9474" width="15" style="3" customWidth="1"/>
    <col min="9475" max="9475" width="15.85546875" style="3" customWidth="1"/>
    <col min="9476" max="9476" width="14.5703125" style="3" customWidth="1"/>
    <col min="9477" max="9477" width="13.5703125" style="3" customWidth="1"/>
    <col min="9478" max="9478" width="16.5703125" style="3" customWidth="1"/>
    <col min="9479" max="9479" width="15.28515625" style="3" customWidth="1"/>
    <col min="9480" max="9728" width="9.140625" style="3"/>
    <col min="9729" max="9729" width="2" style="3" customWidth="1"/>
    <col min="9730" max="9730" width="15" style="3" customWidth="1"/>
    <col min="9731" max="9731" width="15.85546875" style="3" customWidth="1"/>
    <col min="9732" max="9732" width="14.5703125" style="3" customWidth="1"/>
    <col min="9733" max="9733" width="13.5703125" style="3" customWidth="1"/>
    <col min="9734" max="9734" width="16.5703125" style="3" customWidth="1"/>
    <col min="9735" max="9735" width="15.28515625" style="3" customWidth="1"/>
    <col min="9736" max="9984" width="9.140625" style="3"/>
    <col min="9985" max="9985" width="2" style="3" customWidth="1"/>
    <col min="9986" max="9986" width="15" style="3" customWidth="1"/>
    <col min="9987" max="9987" width="15.85546875" style="3" customWidth="1"/>
    <col min="9988" max="9988" width="14.5703125" style="3" customWidth="1"/>
    <col min="9989" max="9989" width="13.5703125" style="3" customWidth="1"/>
    <col min="9990" max="9990" width="16.5703125" style="3" customWidth="1"/>
    <col min="9991" max="9991" width="15.28515625" style="3" customWidth="1"/>
    <col min="9992" max="10240" width="9.140625" style="3"/>
    <col min="10241" max="10241" width="2" style="3" customWidth="1"/>
    <col min="10242" max="10242" width="15" style="3" customWidth="1"/>
    <col min="10243" max="10243" width="15.85546875" style="3" customWidth="1"/>
    <col min="10244" max="10244" width="14.5703125" style="3" customWidth="1"/>
    <col min="10245" max="10245" width="13.5703125" style="3" customWidth="1"/>
    <col min="10246" max="10246" width="16.5703125" style="3" customWidth="1"/>
    <col min="10247" max="10247" width="15.28515625" style="3" customWidth="1"/>
    <col min="10248" max="10496" width="9.140625" style="3"/>
    <col min="10497" max="10497" width="2" style="3" customWidth="1"/>
    <col min="10498" max="10498" width="15" style="3" customWidth="1"/>
    <col min="10499" max="10499" width="15.85546875" style="3" customWidth="1"/>
    <col min="10500" max="10500" width="14.5703125" style="3" customWidth="1"/>
    <col min="10501" max="10501" width="13.5703125" style="3" customWidth="1"/>
    <col min="10502" max="10502" width="16.5703125" style="3" customWidth="1"/>
    <col min="10503" max="10503" width="15.28515625" style="3" customWidth="1"/>
    <col min="10504" max="10752" width="9.140625" style="3"/>
    <col min="10753" max="10753" width="2" style="3" customWidth="1"/>
    <col min="10754" max="10754" width="15" style="3" customWidth="1"/>
    <col min="10755" max="10755" width="15.85546875" style="3" customWidth="1"/>
    <col min="10756" max="10756" width="14.5703125" style="3" customWidth="1"/>
    <col min="10757" max="10757" width="13.5703125" style="3" customWidth="1"/>
    <col min="10758" max="10758" width="16.5703125" style="3" customWidth="1"/>
    <col min="10759" max="10759" width="15.28515625" style="3" customWidth="1"/>
    <col min="10760" max="11008" width="9.140625" style="3"/>
    <col min="11009" max="11009" width="2" style="3" customWidth="1"/>
    <col min="11010" max="11010" width="15" style="3" customWidth="1"/>
    <col min="11011" max="11011" width="15.85546875" style="3" customWidth="1"/>
    <col min="11012" max="11012" width="14.5703125" style="3" customWidth="1"/>
    <col min="11013" max="11013" width="13.5703125" style="3" customWidth="1"/>
    <col min="11014" max="11014" width="16.5703125" style="3" customWidth="1"/>
    <col min="11015" max="11015" width="15.28515625" style="3" customWidth="1"/>
    <col min="11016" max="11264" width="9.140625" style="3"/>
    <col min="11265" max="11265" width="2" style="3" customWidth="1"/>
    <col min="11266" max="11266" width="15" style="3" customWidth="1"/>
    <col min="11267" max="11267" width="15.85546875" style="3" customWidth="1"/>
    <col min="11268" max="11268" width="14.5703125" style="3" customWidth="1"/>
    <col min="11269" max="11269" width="13.5703125" style="3" customWidth="1"/>
    <col min="11270" max="11270" width="16.5703125" style="3" customWidth="1"/>
    <col min="11271" max="11271" width="15.28515625" style="3" customWidth="1"/>
    <col min="11272" max="11520" width="9.140625" style="3"/>
    <col min="11521" max="11521" width="2" style="3" customWidth="1"/>
    <col min="11522" max="11522" width="15" style="3" customWidth="1"/>
    <col min="11523" max="11523" width="15.85546875" style="3" customWidth="1"/>
    <col min="11524" max="11524" width="14.5703125" style="3" customWidth="1"/>
    <col min="11525" max="11525" width="13.5703125" style="3" customWidth="1"/>
    <col min="11526" max="11526" width="16.5703125" style="3" customWidth="1"/>
    <col min="11527" max="11527" width="15.28515625" style="3" customWidth="1"/>
    <col min="11528" max="11776" width="9.140625" style="3"/>
    <col min="11777" max="11777" width="2" style="3" customWidth="1"/>
    <col min="11778" max="11778" width="15" style="3" customWidth="1"/>
    <col min="11779" max="11779" width="15.85546875" style="3" customWidth="1"/>
    <col min="11780" max="11780" width="14.5703125" style="3" customWidth="1"/>
    <col min="11781" max="11781" width="13.5703125" style="3" customWidth="1"/>
    <col min="11782" max="11782" width="16.5703125" style="3" customWidth="1"/>
    <col min="11783" max="11783" width="15.28515625" style="3" customWidth="1"/>
    <col min="11784" max="12032" width="9.140625" style="3"/>
    <col min="12033" max="12033" width="2" style="3" customWidth="1"/>
    <col min="12034" max="12034" width="15" style="3" customWidth="1"/>
    <col min="12035" max="12035" width="15.85546875" style="3" customWidth="1"/>
    <col min="12036" max="12036" width="14.5703125" style="3" customWidth="1"/>
    <col min="12037" max="12037" width="13.5703125" style="3" customWidth="1"/>
    <col min="12038" max="12038" width="16.5703125" style="3" customWidth="1"/>
    <col min="12039" max="12039" width="15.28515625" style="3" customWidth="1"/>
    <col min="12040" max="12288" width="9.140625" style="3"/>
    <col min="12289" max="12289" width="2" style="3" customWidth="1"/>
    <col min="12290" max="12290" width="15" style="3" customWidth="1"/>
    <col min="12291" max="12291" width="15.85546875" style="3" customWidth="1"/>
    <col min="12292" max="12292" width="14.5703125" style="3" customWidth="1"/>
    <col min="12293" max="12293" width="13.5703125" style="3" customWidth="1"/>
    <col min="12294" max="12294" width="16.5703125" style="3" customWidth="1"/>
    <col min="12295" max="12295" width="15.28515625" style="3" customWidth="1"/>
    <col min="12296" max="12544" width="9.140625" style="3"/>
    <col min="12545" max="12545" width="2" style="3" customWidth="1"/>
    <col min="12546" max="12546" width="15" style="3" customWidth="1"/>
    <col min="12547" max="12547" width="15.85546875" style="3" customWidth="1"/>
    <col min="12548" max="12548" width="14.5703125" style="3" customWidth="1"/>
    <col min="12549" max="12549" width="13.5703125" style="3" customWidth="1"/>
    <col min="12550" max="12550" width="16.5703125" style="3" customWidth="1"/>
    <col min="12551" max="12551" width="15.28515625" style="3" customWidth="1"/>
    <col min="12552" max="12800" width="9.140625" style="3"/>
    <col min="12801" max="12801" width="2" style="3" customWidth="1"/>
    <col min="12802" max="12802" width="15" style="3" customWidth="1"/>
    <col min="12803" max="12803" width="15.85546875" style="3" customWidth="1"/>
    <col min="12804" max="12804" width="14.5703125" style="3" customWidth="1"/>
    <col min="12805" max="12805" width="13.5703125" style="3" customWidth="1"/>
    <col min="12806" max="12806" width="16.5703125" style="3" customWidth="1"/>
    <col min="12807" max="12807" width="15.28515625" style="3" customWidth="1"/>
    <col min="12808" max="13056" width="9.140625" style="3"/>
    <col min="13057" max="13057" width="2" style="3" customWidth="1"/>
    <col min="13058" max="13058" width="15" style="3" customWidth="1"/>
    <col min="13059" max="13059" width="15.85546875" style="3" customWidth="1"/>
    <col min="13060" max="13060" width="14.5703125" style="3" customWidth="1"/>
    <col min="13061" max="13061" width="13.5703125" style="3" customWidth="1"/>
    <col min="13062" max="13062" width="16.5703125" style="3" customWidth="1"/>
    <col min="13063" max="13063" width="15.28515625" style="3" customWidth="1"/>
    <col min="13064" max="13312" width="9.140625" style="3"/>
    <col min="13313" max="13313" width="2" style="3" customWidth="1"/>
    <col min="13314" max="13314" width="15" style="3" customWidth="1"/>
    <col min="13315" max="13315" width="15.85546875" style="3" customWidth="1"/>
    <col min="13316" max="13316" width="14.5703125" style="3" customWidth="1"/>
    <col min="13317" max="13317" width="13.5703125" style="3" customWidth="1"/>
    <col min="13318" max="13318" width="16.5703125" style="3" customWidth="1"/>
    <col min="13319" max="13319" width="15.28515625" style="3" customWidth="1"/>
    <col min="13320" max="13568" width="9.140625" style="3"/>
    <col min="13569" max="13569" width="2" style="3" customWidth="1"/>
    <col min="13570" max="13570" width="15" style="3" customWidth="1"/>
    <col min="13571" max="13571" width="15.85546875" style="3" customWidth="1"/>
    <col min="13572" max="13572" width="14.5703125" style="3" customWidth="1"/>
    <col min="13573" max="13573" width="13.5703125" style="3" customWidth="1"/>
    <col min="13574" max="13574" width="16.5703125" style="3" customWidth="1"/>
    <col min="13575" max="13575" width="15.28515625" style="3" customWidth="1"/>
    <col min="13576" max="13824" width="9.140625" style="3"/>
    <col min="13825" max="13825" width="2" style="3" customWidth="1"/>
    <col min="13826" max="13826" width="15" style="3" customWidth="1"/>
    <col min="13827" max="13827" width="15.85546875" style="3" customWidth="1"/>
    <col min="13828" max="13828" width="14.5703125" style="3" customWidth="1"/>
    <col min="13829" max="13829" width="13.5703125" style="3" customWidth="1"/>
    <col min="13830" max="13830" width="16.5703125" style="3" customWidth="1"/>
    <col min="13831" max="13831" width="15.28515625" style="3" customWidth="1"/>
    <col min="13832" max="14080" width="9.140625" style="3"/>
    <col min="14081" max="14081" width="2" style="3" customWidth="1"/>
    <col min="14082" max="14082" width="15" style="3" customWidth="1"/>
    <col min="14083" max="14083" width="15.85546875" style="3" customWidth="1"/>
    <col min="14084" max="14084" width="14.5703125" style="3" customWidth="1"/>
    <col min="14085" max="14085" width="13.5703125" style="3" customWidth="1"/>
    <col min="14086" max="14086" width="16.5703125" style="3" customWidth="1"/>
    <col min="14087" max="14087" width="15.28515625" style="3" customWidth="1"/>
    <col min="14088" max="14336" width="9.140625" style="3"/>
    <col min="14337" max="14337" width="2" style="3" customWidth="1"/>
    <col min="14338" max="14338" width="15" style="3" customWidth="1"/>
    <col min="14339" max="14339" width="15.85546875" style="3" customWidth="1"/>
    <col min="14340" max="14340" width="14.5703125" style="3" customWidth="1"/>
    <col min="14341" max="14341" width="13.5703125" style="3" customWidth="1"/>
    <col min="14342" max="14342" width="16.5703125" style="3" customWidth="1"/>
    <col min="14343" max="14343" width="15.28515625" style="3" customWidth="1"/>
    <col min="14344" max="14592" width="9.140625" style="3"/>
    <col min="14593" max="14593" width="2" style="3" customWidth="1"/>
    <col min="14594" max="14594" width="15" style="3" customWidth="1"/>
    <col min="14595" max="14595" width="15.85546875" style="3" customWidth="1"/>
    <col min="14596" max="14596" width="14.5703125" style="3" customWidth="1"/>
    <col min="14597" max="14597" width="13.5703125" style="3" customWidth="1"/>
    <col min="14598" max="14598" width="16.5703125" style="3" customWidth="1"/>
    <col min="14599" max="14599" width="15.28515625" style="3" customWidth="1"/>
    <col min="14600" max="14848" width="9.140625" style="3"/>
    <col min="14849" max="14849" width="2" style="3" customWidth="1"/>
    <col min="14850" max="14850" width="15" style="3" customWidth="1"/>
    <col min="14851" max="14851" width="15.85546875" style="3" customWidth="1"/>
    <col min="14852" max="14852" width="14.5703125" style="3" customWidth="1"/>
    <col min="14853" max="14853" width="13.5703125" style="3" customWidth="1"/>
    <col min="14854" max="14854" width="16.5703125" style="3" customWidth="1"/>
    <col min="14855" max="14855" width="15.28515625" style="3" customWidth="1"/>
    <col min="14856" max="15104" width="9.140625" style="3"/>
    <col min="15105" max="15105" width="2" style="3" customWidth="1"/>
    <col min="15106" max="15106" width="15" style="3" customWidth="1"/>
    <col min="15107" max="15107" width="15.85546875" style="3" customWidth="1"/>
    <col min="15108" max="15108" width="14.5703125" style="3" customWidth="1"/>
    <col min="15109" max="15109" width="13.5703125" style="3" customWidth="1"/>
    <col min="15110" max="15110" width="16.5703125" style="3" customWidth="1"/>
    <col min="15111" max="15111" width="15.28515625" style="3" customWidth="1"/>
    <col min="15112" max="15360" width="9.140625" style="3"/>
    <col min="15361" max="15361" width="2" style="3" customWidth="1"/>
    <col min="15362" max="15362" width="15" style="3" customWidth="1"/>
    <col min="15363" max="15363" width="15.85546875" style="3" customWidth="1"/>
    <col min="15364" max="15364" width="14.5703125" style="3" customWidth="1"/>
    <col min="15365" max="15365" width="13.5703125" style="3" customWidth="1"/>
    <col min="15366" max="15366" width="16.5703125" style="3" customWidth="1"/>
    <col min="15367" max="15367" width="15.28515625" style="3" customWidth="1"/>
    <col min="15368" max="15616" width="9.140625" style="3"/>
    <col min="15617" max="15617" width="2" style="3" customWidth="1"/>
    <col min="15618" max="15618" width="15" style="3" customWidth="1"/>
    <col min="15619" max="15619" width="15.85546875" style="3" customWidth="1"/>
    <col min="15620" max="15620" width="14.5703125" style="3" customWidth="1"/>
    <col min="15621" max="15621" width="13.5703125" style="3" customWidth="1"/>
    <col min="15622" max="15622" width="16.5703125" style="3" customWidth="1"/>
    <col min="15623" max="15623" width="15.28515625" style="3" customWidth="1"/>
    <col min="15624" max="15872" width="9.140625" style="3"/>
    <col min="15873" max="15873" width="2" style="3" customWidth="1"/>
    <col min="15874" max="15874" width="15" style="3" customWidth="1"/>
    <col min="15875" max="15875" width="15.85546875" style="3" customWidth="1"/>
    <col min="15876" max="15876" width="14.5703125" style="3" customWidth="1"/>
    <col min="15877" max="15877" width="13.5703125" style="3" customWidth="1"/>
    <col min="15878" max="15878" width="16.5703125" style="3" customWidth="1"/>
    <col min="15879" max="15879" width="15.28515625" style="3" customWidth="1"/>
    <col min="15880" max="16128" width="9.140625" style="3"/>
    <col min="16129" max="16129" width="2" style="3" customWidth="1"/>
    <col min="16130" max="16130" width="15" style="3" customWidth="1"/>
    <col min="16131" max="16131" width="15.85546875" style="3" customWidth="1"/>
    <col min="16132" max="16132" width="14.5703125" style="3" customWidth="1"/>
    <col min="16133" max="16133" width="13.5703125" style="3" customWidth="1"/>
    <col min="16134" max="16134" width="16.5703125" style="3" customWidth="1"/>
    <col min="16135" max="16135" width="15.28515625" style="3" customWidth="1"/>
    <col min="16136" max="16384" width="9.140625" style="3"/>
  </cols>
  <sheetData>
    <row r="1" spans="1:57" ht="24.75" customHeight="1" thickBot="1" x14ac:dyDescent="0.25">
      <c r="A1" s="1" t="s">
        <v>78</v>
      </c>
      <c r="B1" s="2"/>
      <c r="C1" s="2"/>
      <c r="D1" s="2"/>
      <c r="E1" s="2"/>
      <c r="F1" s="2"/>
      <c r="G1" s="2"/>
    </row>
    <row r="2" spans="1:57" ht="12.75" customHeight="1" x14ac:dyDescent="0.2">
      <c r="A2" s="4" t="s">
        <v>0</v>
      </c>
      <c r="B2" s="5"/>
      <c r="C2" s="6">
        <f>Rekapitulace!H1</f>
        <v>20200620</v>
      </c>
      <c r="D2" s="6" t="str">
        <f>Rekapitulace!G2</f>
        <v>REKONSTRUKCE TOALET</v>
      </c>
      <c r="E2" s="5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0"/>
      <c r="F3" s="12"/>
      <c r="G3" s="13"/>
    </row>
    <row r="4" spans="1:57" ht="12" customHeight="1" x14ac:dyDescent="0.2">
      <c r="A4" s="14" t="s">
        <v>2</v>
      </c>
      <c r="B4" s="10"/>
      <c r="C4" s="11" t="s">
        <v>3</v>
      </c>
      <c r="D4" s="11"/>
      <c r="E4" s="10"/>
      <c r="F4" s="12" t="s">
        <v>4</v>
      </c>
      <c r="G4" s="15"/>
    </row>
    <row r="5" spans="1:57" ht="12.95" customHeight="1" x14ac:dyDescent="0.2">
      <c r="A5" s="16" t="s">
        <v>82</v>
      </c>
      <c r="B5" s="17"/>
      <c r="C5" s="18" t="s">
        <v>83</v>
      </c>
      <c r="D5" s="19"/>
      <c r="E5" s="20"/>
      <c r="F5" s="12" t="s">
        <v>6</v>
      </c>
      <c r="G5" s="13"/>
    </row>
    <row r="6" spans="1:57" ht="12.95" customHeight="1" x14ac:dyDescent="0.2">
      <c r="A6" s="14" t="s">
        <v>7</v>
      </c>
      <c r="B6" s="10"/>
      <c r="C6" s="11" t="s">
        <v>8</v>
      </c>
      <c r="D6" s="11"/>
      <c r="E6" s="10"/>
      <c r="F6" s="12" t="s">
        <v>9</v>
      </c>
      <c r="G6" s="21"/>
    </row>
    <row r="7" spans="1:57" ht="12.95" customHeight="1" x14ac:dyDescent="0.2">
      <c r="A7" s="22" t="s">
        <v>80</v>
      </c>
      <c r="B7" s="23"/>
      <c r="C7" s="24" t="s">
        <v>81</v>
      </c>
      <c r="D7" s="25"/>
      <c r="E7" s="25"/>
      <c r="F7" s="26" t="s">
        <v>10</v>
      </c>
      <c r="G7" s="21">
        <f>IF(PocetMJ=0,,ROUND((F30+F32)/PocetMJ,1))</f>
        <v>0</v>
      </c>
    </row>
    <row r="8" spans="1:57" x14ac:dyDescent="0.2">
      <c r="A8" s="27" t="s">
        <v>11</v>
      </c>
      <c r="B8" s="12"/>
      <c r="C8" s="28" t="s">
        <v>226</v>
      </c>
      <c r="D8" s="28"/>
      <c r="E8" s="29"/>
      <c r="F8" s="12" t="s">
        <v>12</v>
      </c>
      <c r="G8" s="30"/>
    </row>
    <row r="9" spans="1:57" x14ac:dyDescent="0.2">
      <c r="A9" s="27" t="s">
        <v>13</v>
      </c>
      <c r="B9" s="12"/>
      <c r="C9" s="28" t="str">
        <f>Projektant</f>
        <v>Ing.arch.Michal Štancl</v>
      </c>
      <c r="D9" s="28"/>
      <c r="E9" s="29"/>
      <c r="F9" s="12"/>
      <c r="G9" s="30"/>
    </row>
    <row r="10" spans="1:57" x14ac:dyDescent="0.2">
      <c r="A10" s="27" t="s">
        <v>14</v>
      </c>
      <c r="B10" s="12"/>
      <c r="C10" s="28"/>
      <c r="D10" s="28"/>
      <c r="E10" s="28"/>
      <c r="F10" s="12"/>
      <c r="G10" s="31"/>
    </row>
    <row r="11" spans="1:57" ht="13.5" customHeight="1" x14ac:dyDescent="0.2">
      <c r="A11" s="27" t="s">
        <v>15</v>
      </c>
      <c r="B11" s="12"/>
      <c r="C11" s="28" t="s">
        <v>227</v>
      </c>
      <c r="D11" s="28"/>
      <c r="E11" s="28"/>
      <c r="F11" s="12" t="s">
        <v>16</v>
      </c>
      <c r="G11" s="31">
        <v>20200620</v>
      </c>
      <c r="BA11" s="32"/>
      <c r="BB11" s="32"/>
      <c r="BC11" s="32"/>
      <c r="BD11" s="32"/>
      <c r="BE11" s="32"/>
    </row>
    <row r="12" spans="1:57" ht="12.75" customHeight="1" x14ac:dyDescent="0.2">
      <c r="A12" s="33" t="s">
        <v>17</v>
      </c>
      <c r="B12" s="10"/>
      <c r="C12" s="34" t="s">
        <v>228</v>
      </c>
      <c r="D12" s="34"/>
      <c r="E12" s="34"/>
      <c r="F12" s="35" t="s">
        <v>18</v>
      </c>
      <c r="G12" s="36"/>
    </row>
    <row r="13" spans="1:57" ht="28.5" customHeight="1" thickBot="1" x14ac:dyDescent="0.25">
      <c r="A13" s="37" t="s">
        <v>19</v>
      </c>
      <c r="B13" s="38"/>
      <c r="C13" s="38"/>
      <c r="D13" s="38"/>
      <c r="E13" s="39"/>
      <c r="F13" s="39"/>
      <c r="G13" s="40"/>
    </row>
    <row r="14" spans="1:57" ht="17.25" customHeight="1" thickBot="1" x14ac:dyDescent="0.25">
      <c r="A14" s="41" t="s">
        <v>20</v>
      </c>
      <c r="B14" s="42"/>
      <c r="C14" s="43"/>
      <c r="D14" s="44" t="s">
        <v>21</v>
      </c>
      <c r="E14" s="45"/>
      <c r="F14" s="45"/>
      <c r="G14" s="43"/>
    </row>
    <row r="15" spans="1:57" ht="15.95" customHeight="1" x14ac:dyDescent="0.2">
      <c r="A15" s="46"/>
      <c r="B15" s="47" t="s">
        <v>22</v>
      </c>
      <c r="C15" s="48">
        <f>HSV</f>
        <v>0</v>
      </c>
      <c r="D15" s="49" t="str">
        <f>Rekapitulace!A25</f>
        <v>Ztížené výrobní podmínky</v>
      </c>
      <c r="E15" s="50"/>
      <c r="F15" s="51"/>
      <c r="G15" s="48">
        <f>Rekapitulace!I25</f>
        <v>0</v>
      </c>
    </row>
    <row r="16" spans="1:57" ht="15.95" customHeight="1" x14ac:dyDescent="0.2">
      <c r="A16" s="46" t="s">
        <v>23</v>
      </c>
      <c r="B16" s="47" t="s">
        <v>24</v>
      </c>
      <c r="C16" s="48">
        <f>PSV</f>
        <v>0</v>
      </c>
      <c r="D16" s="9" t="str">
        <f>Rekapitulace!A26</f>
        <v>Oborová přirážka</v>
      </c>
      <c r="E16" s="52"/>
      <c r="F16" s="53"/>
      <c r="G16" s="48">
        <f>Rekapitulace!I26</f>
        <v>0</v>
      </c>
    </row>
    <row r="17" spans="1:7" ht="15.95" customHeight="1" x14ac:dyDescent="0.2">
      <c r="A17" s="46" t="s">
        <v>25</v>
      </c>
      <c r="B17" s="47" t="s">
        <v>26</v>
      </c>
      <c r="C17" s="48">
        <f>Mont</f>
        <v>0</v>
      </c>
      <c r="D17" s="9" t="str">
        <f>Rekapitulace!A27</f>
        <v>Přesun stavebních kapacit</v>
      </c>
      <c r="E17" s="52"/>
      <c r="F17" s="53"/>
      <c r="G17" s="48">
        <f>Rekapitulace!I27</f>
        <v>0</v>
      </c>
    </row>
    <row r="18" spans="1:7" ht="15.95" customHeight="1" x14ac:dyDescent="0.2">
      <c r="A18" s="54" t="s">
        <v>27</v>
      </c>
      <c r="B18" s="55" t="s">
        <v>28</v>
      </c>
      <c r="C18" s="48">
        <f>Dodavka</f>
        <v>0</v>
      </c>
      <c r="D18" s="9" t="str">
        <f>Rekapitulace!A28</f>
        <v>Mimostaveništní doprava</v>
      </c>
      <c r="E18" s="52"/>
      <c r="F18" s="53"/>
      <c r="G18" s="48">
        <f>Rekapitulace!I28</f>
        <v>0</v>
      </c>
    </row>
    <row r="19" spans="1:7" ht="15.95" customHeight="1" x14ac:dyDescent="0.2">
      <c r="A19" s="56" t="s">
        <v>29</v>
      </c>
      <c r="B19" s="47"/>
      <c r="C19" s="48">
        <f>SUM(C15:C18)</f>
        <v>0</v>
      </c>
      <c r="D19" s="9" t="str">
        <f>Rekapitulace!A29</f>
        <v>Zařízení staveniště</v>
      </c>
      <c r="E19" s="52"/>
      <c r="F19" s="53"/>
      <c r="G19" s="48">
        <f>Rekapitulace!I29</f>
        <v>0</v>
      </c>
    </row>
    <row r="20" spans="1:7" ht="15.95" customHeight="1" x14ac:dyDescent="0.2">
      <c r="A20" s="56"/>
      <c r="B20" s="47"/>
      <c r="C20" s="48"/>
      <c r="D20" s="9" t="str">
        <f>Rekapitulace!A30</f>
        <v>Provoz investora</v>
      </c>
      <c r="E20" s="52"/>
      <c r="F20" s="53"/>
      <c r="G20" s="48">
        <f>Rekapitulace!I30</f>
        <v>0</v>
      </c>
    </row>
    <row r="21" spans="1:7" ht="15.95" customHeight="1" x14ac:dyDescent="0.2">
      <c r="A21" s="56" t="s">
        <v>30</v>
      </c>
      <c r="B21" s="47"/>
      <c r="C21" s="48">
        <f>HZS</f>
        <v>0</v>
      </c>
      <c r="D21" s="9" t="str">
        <f>Rekapitulace!A31</f>
        <v>Kompletační činnost (IČD)</v>
      </c>
      <c r="E21" s="52"/>
      <c r="F21" s="53"/>
      <c r="G21" s="48">
        <f>Rekapitulace!I31</f>
        <v>0</v>
      </c>
    </row>
    <row r="22" spans="1:7" ht="15.95" customHeight="1" x14ac:dyDescent="0.2">
      <c r="A22" s="57" t="s">
        <v>31</v>
      </c>
      <c r="C22" s="48">
        <f>C19+C21</f>
        <v>0</v>
      </c>
      <c r="D22" s="9" t="s">
        <v>32</v>
      </c>
      <c r="E22" s="52"/>
      <c r="F22" s="53"/>
      <c r="G22" s="48">
        <f>G23-SUM(G15:G21)</f>
        <v>0</v>
      </c>
    </row>
    <row r="23" spans="1:7" ht="15.95" customHeight="1" thickBot="1" x14ac:dyDescent="0.25">
      <c r="A23" s="58" t="s">
        <v>33</v>
      </c>
      <c r="B23" s="59"/>
      <c r="C23" s="60">
        <f>C22+G23</f>
        <v>0</v>
      </c>
      <c r="D23" s="61" t="s">
        <v>34</v>
      </c>
      <c r="E23" s="62"/>
      <c r="F23" s="63"/>
      <c r="G23" s="48">
        <f>VRN</f>
        <v>0</v>
      </c>
    </row>
    <row r="24" spans="1:7" x14ac:dyDescent="0.2">
      <c r="A24" s="64" t="s">
        <v>35</v>
      </c>
      <c r="B24" s="65"/>
      <c r="C24" s="66"/>
      <c r="D24" s="65" t="s">
        <v>36</v>
      </c>
      <c r="E24" s="65"/>
      <c r="F24" s="67" t="s">
        <v>37</v>
      </c>
      <c r="G24" s="68"/>
    </row>
    <row r="25" spans="1:7" x14ac:dyDescent="0.2">
      <c r="A25" s="57" t="s">
        <v>38</v>
      </c>
      <c r="C25" s="69" t="s">
        <v>229</v>
      </c>
      <c r="D25" s="3" t="s">
        <v>38</v>
      </c>
      <c r="F25" s="70" t="s">
        <v>38</v>
      </c>
      <c r="G25" s="71"/>
    </row>
    <row r="26" spans="1:7" ht="37.5" customHeight="1" x14ac:dyDescent="0.2">
      <c r="A26" s="57" t="s">
        <v>39</v>
      </c>
      <c r="B26" s="72"/>
      <c r="C26" s="213">
        <v>44006</v>
      </c>
      <c r="D26" s="3" t="s">
        <v>39</v>
      </c>
      <c r="F26" s="70" t="s">
        <v>39</v>
      </c>
      <c r="G26" s="71"/>
    </row>
    <row r="27" spans="1:7" x14ac:dyDescent="0.2">
      <c r="A27" s="57"/>
      <c r="B27" s="73"/>
      <c r="C27" s="69"/>
      <c r="F27" s="70"/>
      <c r="G27" s="71"/>
    </row>
    <row r="28" spans="1:7" x14ac:dyDescent="0.2">
      <c r="A28" s="57" t="s">
        <v>40</v>
      </c>
      <c r="C28" s="69"/>
      <c r="D28" s="70" t="s">
        <v>41</v>
      </c>
      <c r="E28" s="69"/>
      <c r="F28" s="3" t="s">
        <v>41</v>
      </c>
      <c r="G28" s="71"/>
    </row>
    <row r="29" spans="1:7" ht="69" customHeight="1" x14ac:dyDescent="0.2">
      <c r="A29" s="57"/>
      <c r="C29" s="74"/>
      <c r="D29" s="75"/>
      <c r="E29" s="74"/>
      <c r="G29" s="71"/>
    </row>
    <row r="30" spans="1:7" x14ac:dyDescent="0.2">
      <c r="A30" s="76" t="s">
        <v>42</v>
      </c>
      <c r="B30" s="77"/>
      <c r="C30" s="78">
        <v>21</v>
      </c>
      <c r="D30" s="77" t="s">
        <v>43</v>
      </c>
      <c r="E30" s="79"/>
      <c r="F30" s="80">
        <f>C23-F32</f>
        <v>0</v>
      </c>
      <c r="G30" s="81"/>
    </row>
    <row r="31" spans="1:7" x14ac:dyDescent="0.2">
      <c r="A31" s="76" t="s">
        <v>44</v>
      </c>
      <c r="B31" s="77"/>
      <c r="C31" s="78">
        <f>SazbaDPH1</f>
        <v>21</v>
      </c>
      <c r="D31" s="77" t="s">
        <v>45</v>
      </c>
      <c r="E31" s="79"/>
      <c r="F31" s="80">
        <f>ROUND(PRODUCT(F30,C31/100),0)</f>
        <v>0</v>
      </c>
      <c r="G31" s="81"/>
    </row>
    <row r="32" spans="1:7" x14ac:dyDescent="0.2">
      <c r="A32" s="76" t="s">
        <v>42</v>
      </c>
      <c r="B32" s="77"/>
      <c r="C32" s="78">
        <v>0</v>
      </c>
      <c r="D32" s="77" t="s">
        <v>45</v>
      </c>
      <c r="E32" s="79"/>
      <c r="F32" s="80">
        <v>0</v>
      </c>
      <c r="G32" s="81"/>
    </row>
    <row r="33" spans="1:8" x14ac:dyDescent="0.2">
      <c r="A33" s="76" t="s">
        <v>44</v>
      </c>
      <c r="B33" s="82"/>
      <c r="C33" s="83">
        <f>SazbaDPH2</f>
        <v>0</v>
      </c>
      <c r="D33" s="77" t="s">
        <v>45</v>
      </c>
      <c r="E33" s="53"/>
      <c r="F33" s="80">
        <f>ROUND(PRODUCT(F32,C33/100),0)</f>
        <v>0</v>
      </c>
      <c r="G33" s="81"/>
    </row>
    <row r="34" spans="1:8" s="89" customFormat="1" ht="19.5" customHeight="1" thickBot="1" x14ac:dyDescent="0.3">
      <c r="A34" s="84" t="s">
        <v>46</v>
      </c>
      <c r="B34" s="85"/>
      <c r="C34" s="85"/>
      <c r="D34" s="85"/>
      <c r="E34" s="86"/>
      <c r="F34" s="87">
        <f>ROUND(SUM(F30:F33),0)</f>
        <v>0</v>
      </c>
      <c r="G34" s="88"/>
    </row>
    <row r="36" spans="1:8" x14ac:dyDescent="0.2">
      <c r="A36" s="3" t="s">
        <v>47</v>
      </c>
      <c r="H36" s="3" t="s">
        <v>5</v>
      </c>
    </row>
    <row r="37" spans="1:8" ht="14.25" customHeight="1" x14ac:dyDescent="0.2">
      <c r="B37" s="90"/>
      <c r="C37" s="90"/>
      <c r="D37" s="90"/>
      <c r="E37" s="90"/>
      <c r="F37" s="90"/>
      <c r="G37" s="90"/>
      <c r="H37" s="3" t="s">
        <v>5</v>
      </c>
    </row>
    <row r="38" spans="1:8" ht="12.75" customHeight="1" x14ac:dyDescent="0.2">
      <c r="A38" s="91"/>
      <c r="B38" s="90"/>
      <c r="C38" s="90"/>
      <c r="D38" s="90"/>
      <c r="E38" s="90"/>
      <c r="F38" s="90"/>
      <c r="G38" s="90"/>
      <c r="H38" s="3" t="s">
        <v>5</v>
      </c>
    </row>
    <row r="39" spans="1:8" x14ac:dyDescent="0.2">
      <c r="A39" s="91"/>
      <c r="B39" s="90"/>
      <c r="C39" s="90"/>
      <c r="D39" s="90"/>
      <c r="E39" s="90"/>
      <c r="F39" s="90"/>
      <c r="G39" s="90"/>
      <c r="H39" s="3" t="s">
        <v>5</v>
      </c>
    </row>
    <row r="40" spans="1:8" x14ac:dyDescent="0.2">
      <c r="A40" s="91"/>
      <c r="B40" s="90"/>
      <c r="C40" s="90"/>
      <c r="D40" s="90"/>
      <c r="E40" s="90"/>
      <c r="F40" s="90"/>
      <c r="G40" s="90"/>
      <c r="H40" s="3" t="s">
        <v>5</v>
      </c>
    </row>
    <row r="41" spans="1:8" x14ac:dyDescent="0.2">
      <c r="A41" s="91"/>
      <c r="B41" s="90"/>
      <c r="C41" s="90"/>
      <c r="D41" s="90"/>
      <c r="E41" s="90"/>
      <c r="F41" s="90"/>
      <c r="G41" s="90"/>
      <c r="H41" s="3" t="s">
        <v>5</v>
      </c>
    </row>
    <row r="42" spans="1:8" x14ac:dyDescent="0.2">
      <c r="A42" s="91"/>
      <c r="B42" s="90"/>
      <c r="C42" s="90"/>
      <c r="D42" s="90"/>
      <c r="E42" s="90"/>
      <c r="F42" s="90"/>
      <c r="G42" s="90"/>
      <c r="H42" s="3" t="s">
        <v>5</v>
      </c>
    </row>
    <row r="43" spans="1:8" x14ac:dyDescent="0.2">
      <c r="A43" s="91"/>
      <c r="B43" s="90"/>
      <c r="C43" s="90"/>
      <c r="D43" s="90"/>
      <c r="E43" s="90"/>
      <c r="F43" s="90"/>
      <c r="G43" s="90"/>
      <c r="H43" s="3" t="s">
        <v>5</v>
      </c>
    </row>
    <row r="44" spans="1:8" x14ac:dyDescent="0.2">
      <c r="A44" s="91"/>
      <c r="B44" s="90"/>
      <c r="C44" s="90"/>
      <c r="D44" s="90"/>
      <c r="E44" s="90"/>
      <c r="F44" s="90"/>
      <c r="G44" s="90"/>
      <c r="H44" s="3" t="s">
        <v>5</v>
      </c>
    </row>
    <row r="45" spans="1:8" ht="0.75" customHeight="1" x14ac:dyDescent="0.2">
      <c r="A45" s="91"/>
      <c r="B45" s="90"/>
      <c r="C45" s="90"/>
      <c r="D45" s="90"/>
      <c r="E45" s="90"/>
      <c r="F45" s="90"/>
      <c r="G45" s="90"/>
      <c r="H45" s="3" t="s">
        <v>5</v>
      </c>
    </row>
    <row r="46" spans="1:8" x14ac:dyDescent="0.2">
      <c r="B46" s="92"/>
      <c r="C46" s="92"/>
      <c r="D46" s="92"/>
      <c r="E46" s="92"/>
      <c r="F46" s="92"/>
      <c r="G46" s="92"/>
    </row>
    <row r="47" spans="1:8" x14ac:dyDescent="0.2">
      <c r="B47" s="92"/>
      <c r="C47" s="92"/>
      <c r="D47" s="92"/>
      <c r="E47" s="92"/>
      <c r="F47" s="92"/>
      <c r="G47" s="92"/>
    </row>
    <row r="48" spans="1:8" x14ac:dyDescent="0.2">
      <c r="B48" s="92"/>
      <c r="C48" s="92"/>
      <c r="D48" s="92"/>
      <c r="E48" s="92"/>
      <c r="F48" s="92"/>
      <c r="G48" s="92"/>
    </row>
    <row r="49" spans="2:7" x14ac:dyDescent="0.2">
      <c r="B49" s="92"/>
      <c r="C49" s="92"/>
      <c r="D49" s="92"/>
      <c r="E49" s="92"/>
      <c r="F49" s="92"/>
      <c r="G49" s="92"/>
    </row>
    <row r="50" spans="2:7" x14ac:dyDescent="0.2">
      <c r="B50" s="92"/>
      <c r="C50" s="92"/>
      <c r="D50" s="92"/>
      <c r="E50" s="92"/>
      <c r="F50" s="92"/>
      <c r="G50" s="92"/>
    </row>
    <row r="51" spans="2:7" x14ac:dyDescent="0.2">
      <c r="B51" s="92"/>
      <c r="C51" s="92"/>
      <c r="D51" s="92"/>
      <c r="E51" s="92"/>
      <c r="F51" s="92"/>
      <c r="G51" s="92"/>
    </row>
    <row r="52" spans="2:7" x14ac:dyDescent="0.2">
      <c r="B52" s="92"/>
      <c r="C52" s="92"/>
      <c r="D52" s="92"/>
      <c r="E52" s="92"/>
      <c r="F52" s="92"/>
      <c r="G52" s="92"/>
    </row>
    <row r="53" spans="2:7" x14ac:dyDescent="0.2">
      <c r="B53" s="92"/>
      <c r="C53" s="92"/>
      <c r="D53" s="92"/>
      <c r="E53" s="92"/>
      <c r="F53" s="92"/>
      <c r="G53" s="92"/>
    </row>
    <row r="54" spans="2:7" x14ac:dyDescent="0.2">
      <c r="B54" s="92"/>
      <c r="C54" s="92"/>
      <c r="D54" s="92"/>
      <c r="E54" s="92"/>
      <c r="F54" s="92"/>
      <c r="G54" s="92"/>
    </row>
    <row r="55" spans="2:7" x14ac:dyDescent="0.2">
      <c r="B55" s="92"/>
      <c r="C55" s="92"/>
      <c r="D55" s="92"/>
      <c r="E55" s="92"/>
      <c r="F55" s="92"/>
      <c r="G55" s="92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FA948-1C34-45CF-A957-752A23DFA1DC}">
  <sheetPr codeName="List31"/>
  <dimension ref="A1:IV84"/>
  <sheetViews>
    <sheetView workbookViewId="0">
      <selection activeCell="H33" sqref="H33:I33"/>
    </sheetView>
  </sheetViews>
  <sheetFormatPr defaultRowHeight="12.75" x14ac:dyDescent="0.2"/>
  <cols>
    <col min="1" max="1" width="5.85546875" style="3" customWidth="1"/>
    <col min="2" max="2" width="6.140625" style="3" customWidth="1"/>
    <col min="3" max="3" width="11.42578125" style="3" customWidth="1"/>
    <col min="4" max="4" width="15.85546875" style="3" customWidth="1"/>
    <col min="5" max="5" width="11.28515625" style="3" customWidth="1"/>
    <col min="6" max="6" width="10.85546875" style="3" customWidth="1"/>
    <col min="7" max="7" width="11" style="3" customWidth="1"/>
    <col min="8" max="8" width="11.140625" style="3" customWidth="1"/>
    <col min="9" max="9" width="10.7109375" style="3" customWidth="1"/>
    <col min="10" max="256" width="9.140625" style="3"/>
    <col min="257" max="257" width="5.85546875" style="3" customWidth="1"/>
    <col min="258" max="258" width="6.140625" style="3" customWidth="1"/>
    <col min="259" max="259" width="11.42578125" style="3" customWidth="1"/>
    <col min="260" max="260" width="15.85546875" style="3" customWidth="1"/>
    <col min="261" max="261" width="11.28515625" style="3" customWidth="1"/>
    <col min="262" max="262" width="10.85546875" style="3" customWidth="1"/>
    <col min="263" max="263" width="11" style="3" customWidth="1"/>
    <col min="264" max="264" width="11.140625" style="3" customWidth="1"/>
    <col min="265" max="265" width="10.7109375" style="3" customWidth="1"/>
    <col min="266" max="512" width="9.140625" style="3"/>
    <col min="513" max="513" width="5.85546875" style="3" customWidth="1"/>
    <col min="514" max="514" width="6.140625" style="3" customWidth="1"/>
    <col min="515" max="515" width="11.42578125" style="3" customWidth="1"/>
    <col min="516" max="516" width="15.85546875" style="3" customWidth="1"/>
    <col min="517" max="517" width="11.28515625" style="3" customWidth="1"/>
    <col min="518" max="518" width="10.85546875" style="3" customWidth="1"/>
    <col min="519" max="519" width="11" style="3" customWidth="1"/>
    <col min="520" max="520" width="11.140625" style="3" customWidth="1"/>
    <col min="521" max="521" width="10.7109375" style="3" customWidth="1"/>
    <col min="522" max="768" width="9.140625" style="3"/>
    <col min="769" max="769" width="5.85546875" style="3" customWidth="1"/>
    <col min="770" max="770" width="6.140625" style="3" customWidth="1"/>
    <col min="771" max="771" width="11.42578125" style="3" customWidth="1"/>
    <col min="772" max="772" width="15.85546875" style="3" customWidth="1"/>
    <col min="773" max="773" width="11.28515625" style="3" customWidth="1"/>
    <col min="774" max="774" width="10.85546875" style="3" customWidth="1"/>
    <col min="775" max="775" width="11" style="3" customWidth="1"/>
    <col min="776" max="776" width="11.140625" style="3" customWidth="1"/>
    <col min="777" max="777" width="10.7109375" style="3" customWidth="1"/>
    <col min="778" max="1024" width="9.140625" style="3"/>
    <col min="1025" max="1025" width="5.85546875" style="3" customWidth="1"/>
    <col min="1026" max="1026" width="6.140625" style="3" customWidth="1"/>
    <col min="1027" max="1027" width="11.42578125" style="3" customWidth="1"/>
    <col min="1028" max="1028" width="15.85546875" style="3" customWidth="1"/>
    <col min="1029" max="1029" width="11.28515625" style="3" customWidth="1"/>
    <col min="1030" max="1030" width="10.85546875" style="3" customWidth="1"/>
    <col min="1031" max="1031" width="11" style="3" customWidth="1"/>
    <col min="1032" max="1032" width="11.140625" style="3" customWidth="1"/>
    <col min="1033" max="1033" width="10.7109375" style="3" customWidth="1"/>
    <col min="1034" max="1280" width="9.140625" style="3"/>
    <col min="1281" max="1281" width="5.85546875" style="3" customWidth="1"/>
    <col min="1282" max="1282" width="6.140625" style="3" customWidth="1"/>
    <col min="1283" max="1283" width="11.42578125" style="3" customWidth="1"/>
    <col min="1284" max="1284" width="15.85546875" style="3" customWidth="1"/>
    <col min="1285" max="1285" width="11.28515625" style="3" customWidth="1"/>
    <col min="1286" max="1286" width="10.85546875" style="3" customWidth="1"/>
    <col min="1287" max="1287" width="11" style="3" customWidth="1"/>
    <col min="1288" max="1288" width="11.140625" style="3" customWidth="1"/>
    <col min="1289" max="1289" width="10.7109375" style="3" customWidth="1"/>
    <col min="1290" max="1536" width="9.140625" style="3"/>
    <col min="1537" max="1537" width="5.85546875" style="3" customWidth="1"/>
    <col min="1538" max="1538" width="6.140625" style="3" customWidth="1"/>
    <col min="1539" max="1539" width="11.42578125" style="3" customWidth="1"/>
    <col min="1540" max="1540" width="15.85546875" style="3" customWidth="1"/>
    <col min="1541" max="1541" width="11.28515625" style="3" customWidth="1"/>
    <col min="1542" max="1542" width="10.85546875" style="3" customWidth="1"/>
    <col min="1543" max="1543" width="11" style="3" customWidth="1"/>
    <col min="1544" max="1544" width="11.140625" style="3" customWidth="1"/>
    <col min="1545" max="1545" width="10.7109375" style="3" customWidth="1"/>
    <col min="1546" max="1792" width="9.140625" style="3"/>
    <col min="1793" max="1793" width="5.85546875" style="3" customWidth="1"/>
    <col min="1794" max="1794" width="6.140625" style="3" customWidth="1"/>
    <col min="1795" max="1795" width="11.42578125" style="3" customWidth="1"/>
    <col min="1796" max="1796" width="15.85546875" style="3" customWidth="1"/>
    <col min="1797" max="1797" width="11.28515625" style="3" customWidth="1"/>
    <col min="1798" max="1798" width="10.85546875" style="3" customWidth="1"/>
    <col min="1799" max="1799" width="11" style="3" customWidth="1"/>
    <col min="1800" max="1800" width="11.140625" style="3" customWidth="1"/>
    <col min="1801" max="1801" width="10.7109375" style="3" customWidth="1"/>
    <col min="1802" max="2048" width="9.140625" style="3"/>
    <col min="2049" max="2049" width="5.85546875" style="3" customWidth="1"/>
    <col min="2050" max="2050" width="6.140625" style="3" customWidth="1"/>
    <col min="2051" max="2051" width="11.42578125" style="3" customWidth="1"/>
    <col min="2052" max="2052" width="15.85546875" style="3" customWidth="1"/>
    <col min="2053" max="2053" width="11.28515625" style="3" customWidth="1"/>
    <col min="2054" max="2054" width="10.85546875" style="3" customWidth="1"/>
    <col min="2055" max="2055" width="11" style="3" customWidth="1"/>
    <col min="2056" max="2056" width="11.140625" style="3" customWidth="1"/>
    <col min="2057" max="2057" width="10.7109375" style="3" customWidth="1"/>
    <col min="2058" max="2304" width="9.140625" style="3"/>
    <col min="2305" max="2305" width="5.85546875" style="3" customWidth="1"/>
    <col min="2306" max="2306" width="6.140625" style="3" customWidth="1"/>
    <col min="2307" max="2307" width="11.42578125" style="3" customWidth="1"/>
    <col min="2308" max="2308" width="15.85546875" style="3" customWidth="1"/>
    <col min="2309" max="2309" width="11.28515625" style="3" customWidth="1"/>
    <col min="2310" max="2310" width="10.85546875" style="3" customWidth="1"/>
    <col min="2311" max="2311" width="11" style="3" customWidth="1"/>
    <col min="2312" max="2312" width="11.140625" style="3" customWidth="1"/>
    <col min="2313" max="2313" width="10.7109375" style="3" customWidth="1"/>
    <col min="2314" max="2560" width="9.140625" style="3"/>
    <col min="2561" max="2561" width="5.85546875" style="3" customWidth="1"/>
    <col min="2562" max="2562" width="6.140625" style="3" customWidth="1"/>
    <col min="2563" max="2563" width="11.42578125" style="3" customWidth="1"/>
    <col min="2564" max="2564" width="15.85546875" style="3" customWidth="1"/>
    <col min="2565" max="2565" width="11.28515625" style="3" customWidth="1"/>
    <col min="2566" max="2566" width="10.85546875" style="3" customWidth="1"/>
    <col min="2567" max="2567" width="11" style="3" customWidth="1"/>
    <col min="2568" max="2568" width="11.140625" style="3" customWidth="1"/>
    <col min="2569" max="2569" width="10.7109375" style="3" customWidth="1"/>
    <col min="2570" max="2816" width="9.140625" style="3"/>
    <col min="2817" max="2817" width="5.85546875" style="3" customWidth="1"/>
    <col min="2818" max="2818" width="6.140625" style="3" customWidth="1"/>
    <col min="2819" max="2819" width="11.42578125" style="3" customWidth="1"/>
    <col min="2820" max="2820" width="15.85546875" style="3" customWidth="1"/>
    <col min="2821" max="2821" width="11.28515625" style="3" customWidth="1"/>
    <col min="2822" max="2822" width="10.85546875" style="3" customWidth="1"/>
    <col min="2823" max="2823" width="11" style="3" customWidth="1"/>
    <col min="2824" max="2824" width="11.140625" style="3" customWidth="1"/>
    <col min="2825" max="2825" width="10.7109375" style="3" customWidth="1"/>
    <col min="2826" max="3072" width="9.140625" style="3"/>
    <col min="3073" max="3073" width="5.85546875" style="3" customWidth="1"/>
    <col min="3074" max="3074" width="6.140625" style="3" customWidth="1"/>
    <col min="3075" max="3075" width="11.42578125" style="3" customWidth="1"/>
    <col min="3076" max="3076" width="15.85546875" style="3" customWidth="1"/>
    <col min="3077" max="3077" width="11.28515625" style="3" customWidth="1"/>
    <col min="3078" max="3078" width="10.85546875" style="3" customWidth="1"/>
    <col min="3079" max="3079" width="11" style="3" customWidth="1"/>
    <col min="3080" max="3080" width="11.140625" style="3" customWidth="1"/>
    <col min="3081" max="3081" width="10.7109375" style="3" customWidth="1"/>
    <col min="3082" max="3328" width="9.140625" style="3"/>
    <col min="3329" max="3329" width="5.85546875" style="3" customWidth="1"/>
    <col min="3330" max="3330" width="6.140625" style="3" customWidth="1"/>
    <col min="3331" max="3331" width="11.42578125" style="3" customWidth="1"/>
    <col min="3332" max="3332" width="15.85546875" style="3" customWidth="1"/>
    <col min="3333" max="3333" width="11.28515625" style="3" customWidth="1"/>
    <col min="3334" max="3334" width="10.85546875" style="3" customWidth="1"/>
    <col min="3335" max="3335" width="11" style="3" customWidth="1"/>
    <col min="3336" max="3336" width="11.140625" style="3" customWidth="1"/>
    <col min="3337" max="3337" width="10.7109375" style="3" customWidth="1"/>
    <col min="3338" max="3584" width="9.140625" style="3"/>
    <col min="3585" max="3585" width="5.85546875" style="3" customWidth="1"/>
    <col min="3586" max="3586" width="6.140625" style="3" customWidth="1"/>
    <col min="3587" max="3587" width="11.42578125" style="3" customWidth="1"/>
    <col min="3588" max="3588" width="15.85546875" style="3" customWidth="1"/>
    <col min="3589" max="3589" width="11.28515625" style="3" customWidth="1"/>
    <col min="3590" max="3590" width="10.85546875" style="3" customWidth="1"/>
    <col min="3591" max="3591" width="11" style="3" customWidth="1"/>
    <col min="3592" max="3592" width="11.140625" style="3" customWidth="1"/>
    <col min="3593" max="3593" width="10.7109375" style="3" customWidth="1"/>
    <col min="3594" max="3840" width="9.140625" style="3"/>
    <col min="3841" max="3841" width="5.85546875" style="3" customWidth="1"/>
    <col min="3842" max="3842" width="6.140625" style="3" customWidth="1"/>
    <col min="3843" max="3843" width="11.42578125" style="3" customWidth="1"/>
    <col min="3844" max="3844" width="15.85546875" style="3" customWidth="1"/>
    <col min="3845" max="3845" width="11.28515625" style="3" customWidth="1"/>
    <col min="3846" max="3846" width="10.85546875" style="3" customWidth="1"/>
    <col min="3847" max="3847" width="11" style="3" customWidth="1"/>
    <col min="3848" max="3848" width="11.140625" style="3" customWidth="1"/>
    <col min="3849" max="3849" width="10.7109375" style="3" customWidth="1"/>
    <col min="3850" max="4096" width="9.140625" style="3"/>
    <col min="4097" max="4097" width="5.85546875" style="3" customWidth="1"/>
    <col min="4098" max="4098" width="6.140625" style="3" customWidth="1"/>
    <col min="4099" max="4099" width="11.42578125" style="3" customWidth="1"/>
    <col min="4100" max="4100" width="15.85546875" style="3" customWidth="1"/>
    <col min="4101" max="4101" width="11.28515625" style="3" customWidth="1"/>
    <col min="4102" max="4102" width="10.85546875" style="3" customWidth="1"/>
    <col min="4103" max="4103" width="11" style="3" customWidth="1"/>
    <col min="4104" max="4104" width="11.140625" style="3" customWidth="1"/>
    <col min="4105" max="4105" width="10.7109375" style="3" customWidth="1"/>
    <col min="4106" max="4352" width="9.140625" style="3"/>
    <col min="4353" max="4353" width="5.85546875" style="3" customWidth="1"/>
    <col min="4354" max="4354" width="6.140625" style="3" customWidth="1"/>
    <col min="4355" max="4355" width="11.42578125" style="3" customWidth="1"/>
    <col min="4356" max="4356" width="15.85546875" style="3" customWidth="1"/>
    <col min="4357" max="4357" width="11.28515625" style="3" customWidth="1"/>
    <col min="4358" max="4358" width="10.85546875" style="3" customWidth="1"/>
    <col min="4359" max="4359" width="11" style="3" customWidth="1"/>
    <col min="4360" max="4360" width="11.140625" style="3" customWidth="1"/>
    <col min="4361" max="4361" width="10.7109375" style="3" customWidth="1"/>
    <col min="4362" max="4608" width="9.140625" style="3"/>
    <col min="4609" max="4609" width="5.85546875" style="3" customWidth="1"/>
    <col min="4610" max="4610" width="6.140625" style="3" customWidth="1"/>
    <col min="4611" max="4611" width="11.42578125" style="3" customWidth="1"/>
    <col min="4612" max="4612" width="15.85546875" style="3" customWidth="1"/>
    <col min="4613" max="4613" width="11.28515625" style="3" customWidth="1"/>
    <col min="4614" max="4614" width="10.85546875" style="3" customWidth="1"/>
    <col min="4615" max="4615" width="11" style="3" customWidth="1"/>
    <col min="4616" max="4616" width="11.140625" style="3" customWidth="1"/>
    <col min="4617" max="4617" width="10.7109375" style="3" customWidth="1"/>
    <col min="4618" max="4864" width="9.140625" style="3"/>
    <col min="4865" max="4865" width="5.85546875" style="3" customWidth="1"/>
    <col min="4866" max="4866" width="6.140625" style="3" customWidth="1"/>
    <col min="4867" max="4867" width="11.42578125" style="3" customWidth="1"/>
    <col min="4868" max="4868" width="15.85546875" style="3" customWidth="1"/>
    <col min="4869" max="4869" width="11.28515625" style="3" customWidth="1"/>
    <col min="4870" max="4870" width="10.85546875" style="3" customWidth="1"/>
    <col min="4871" max="4871" width="11" style="3" customWidth="1"/>
    <col min="4872" max="4872" width="11.140625" style="3" customWidth="1"/>
    <col min="4873" max="4873" width="10.7109375" style="3" customWidth="1"/>
    <col min="4874" max="5120" width="9.140625" style="3"/>
    <col min="5121" max="5121" width="5.85546875" style="3" customWidth="1"/>
    <col min="5122" max="5122" width="6.140625" style="3" customWidth="1"/>
    <col min="5123" max="5123" width="11.42578125" style="3" customWidth="1"/>
    <col min="5124" max="5124" width="15.85546875" style="3" customWidth="1"/>
    <col min="5125" max="5125" width="11.28515625" style="3" customWidth="1"/>
    <col min="5126" max="5126" width="10.85546875" style="3" customWidth="1"/>
    <col min="5127" max="5127" width="11" style="3" customWidth="1"/>
    <col min="5128" max="5128" width="11.140625" style="3" customWidth="1"/>
    <col min="5129" max="5129" width="10.7109375" style="3" customWidth="1"/>
    <col min="5130" max="5376" width="9.140625" style="3"/>
    <col min="5377" max="5377" width="5.85546875" style="3" customWidth="1"/>
    <col min="5378" max="5378" width="6.140625" style="3" customWidth="1"/>
    <col min="5379" max="5379" width="11.42578125" style="3" customWidth="1"/>
    <col min="5380" max="5380" width="15.85546875" style="3" customWidth="1"/>
    <col min="5381" max="5381" width="11.28515625" style="3" customWidth="1"/>
    <col min="5382" max="5382" width="10.85546875" style="3" customWidth="1"/>
    <col min="5383" max="5383" width="11" style="3" customWidth="1"/>
    <col min="5384" max="5384" width="11.140625" style="3" customWidth="1"/>
    <col min="5385" max="5385" width="10.7109375" style="3" customWidth="1"/>
    <col min="5386" max="5632" width="9.140625" style="3"/>
    <col min="5633" max="5633" width="5.85546875" style="3" customWidth="1"/>
    <col min="5634" max="5634" width="6.140625" style="3" customWidth="1"/>
    <col min="5635" max="5635" width="11.42578125" style="3" customWidth="1"/>
    <col min="5636" max="5636" width="15.85546875" style="3" customWidth="1"/>
    <col min="5637" max="5637" width="11.28515625" style="3" customWidth="1"/>
    <col min="5638" max="5638" width="10.85546875" style="3" customWidth="1"/>
    <col min="5639" max="5639" width="11" style="3" customWidth="1"/>
    <col min="5640" max="5640" width="11.140625" style="3" customWidth="1"/>
    <col min="5641" max="5641" width="10.7109375" style="3" customWidth="1"/>
    <col min="5642" max="5888" width="9.140625" style="3"/>
    <col min="5889" max="5889" width="5.85546875" style="3" customWidth="1"/>
    <col min="5890" max="5890" width="6.140625" style="3" customWidth="1"/>
    <col min="5891" max="5891" width="11.42578125" style="3" customWidth="1"/>
    <col min="5892" max="5892" width="15.85546875" style="3" customWidth="1"/>
    <col min="5893" max="5893" width="11.28515625" style="3" customWidth="1"/>
    <col min="5894" max="5894" width="10.85546875" style="3" customWidth="1"/>
    <col min="5895" max="5895" width="11" style="3" customWidth="1"/>
    <col min="5896" max="5896" width="11.140625" style="3" customWidth="1"/>
    <col min="5897" max="5897" width="10.7109375" style="3" customWidth="1"/>
    <col min="5898" max="6144" width="9.140625" style="3"/>
    <col min="6145" max="6145" width="5.85546875" style="3" customWidth="1"/>
    <col min="6146" max="6146" width="6.140625" style="3" customWidth="1"/>
    <col min="6147" max="6147" width="11.42578125" style="3" customWidth="1"/>
    <col min="6148" max="6148" width="15.85546875" style="3" customWidth="1"/>
    <col min="6149" max="6149" width="11.28515625" style="3" customWidth="1"/>
    <col min="6150" max="6150" width="10.85546875" style="3" customWidth="1"/>
    <col min="6151" max="6151" width="11" style="3" customWidth="1"/>
    <col min="6152" max="6152" width="11.140625" style="3" customWidth="1"/>
    <col min="6153" max="6153" width="10.7109375" style="3" customWidth="1"/>
    <col min="6154" max="6400" width="9.140625" style="3"/>
    <col min="6401" max="6401" width="5.85546875" style="3" customWidth="1"/>
    <col min="6402" max="6402" width="6.140625" style="3" customWidth="1"/>
    <col min="6403" max="6403" width="11.42578125" style="3" customWidth="1"/>
    <col min="6404" max="6404" width="15.85546875" style="3" customWidth="1"/>
    <col min="6405" max="6405" width="11.28515625" style="3" customWidth="1"/>
    <col min="6406" max="6406" width="10.85546875" style="3" customWidth="1"/>
    <col min="6407" max="6407" width="11" style="3" customWidth="1"/>
    <col min="6408" max="6408" width="11.140625" style="3" customWidth="1"/>
    <col min="6409" max="6409" width="10.7109375" style="3" customWidth="1"/>
    <col min="6410" max="6656" width="9.140625" style="3"/>
    <col min="6657" max="6657" width="5.85546875" style="3" customWidth="1"/>
    <col min="6658" max="6658" width="6.140625" style="3" customWidth="1"/>
    <col min="6659" max="6659" width="11.42578125" style="3" customWidth="1"/>
    <col min="6660" max="6660" width="15.85546875" style="3" customWidth="1"/>
    <col min="6661" max="6661" width="11.28515625" style="3" customWidth="1"/>
    <col min="6662" max="6662" width="10.85546875" style="3" customWidth="1"/>
    <col min="6663" max="6663" width="11" style="3" customWidth="1"/>
    <col min="6664" max="6664" width="11.140625" style="3" customWidth="1"/>
    <col min="6665" max="6665" width="10.7109375" style="3" customWidth="1"/>
    <col min="6666" max="6912" width="9.140625" style="3"/>
    <col min="6913" max="6913" width="5.85546875" style="3" customWidth="1"/>
    <col min="6914" max="6914" width="6.140625" style="3" customWidth="1"/>
    <col min="6915" max="6915" width="11.42578125" style="3" customWidth="1"/>
    <col min="6916" max="6916" width="15.85546875" style="3" customWidth="1"/>
    <col min="6917" max="6917" width="11.28515625" style="3" customWidth="1"/>
    <col min="6918" max="6918" width="10.85546875" style="3" customWidth="1"/>
    <col min="6919" max="6919" width="11" style="3" customWidth="1"/>
    <col min="6920" max="6920" width="11.140625" style="3" customWidth="1"/>
    <col min="6921" max="6921" width="10.7109375" style="3" customWidth="1"/>
    <col min="6922" max="7168" width="9.140625" style="3"/>
    <col min="7169" max="7169" width="5.85546875" style="3" customWidth="1"/>
    <col min="7170" max="7170" width="6.140625" style="3" customWidth="1"/>
    <col min="7171" max="7171" width="11.42578125" style="3" customWidth="1"/>
    <col min="7172" max="7172" width="15.85546875" style="3" customWidth="1"/>
    <col min="7173" max="7173" width="11.28515625" style="3" customWidth="1"/>
    <col min="7174" max="7174" width="10.85546875" style="3" customWidth="1"/>
    <col min="7175" max="7175" width="11" style="3" customWidth="1"/>
    <col min="7176" max="7176" width="11.140625" style="3" customWidth="1"/>
    <col min="7177" max="7177" width="10.7109375" style="3" customWidth="1"/>
    <col min="7178" max="7424" width="9.140625" style="3"/>
    <col min="7425" max="7425" width="5.85546875" style="3" customWidth="1"/>
    <col min="7426" max="7426" width="6.140625" style="3" customWidth="1"/>
    <col min="7427" max="7427" width="11.42578125" style="3" customWidth="1"/>
    <col min="7428" max="7428" width="15.85546875" style="3" customWidth="1"/>
    <col min="7429" max="7429" width="11.28515625" style="3" customWidth="1"/>
    <col min="7430" max="7430" width="10.85546875" style="3" customWidth="1"/>
    <col min="7431" max="7431" width="11" style="3" customWidth="1"/>
    <col min="7432" max="7432" width="11.140625" style="3" customWidth="1"/>
    <col min="7433" max="7433" width="10.7109375" style="3" customWidth="1"/>
    <col min="7434" max="7680" width="9.140625" style="3"/>
    <col min="7681" max="7681" width="5.85546875" style="3" customWidth="1"/>
    <col min="7682" max="7682" width="6.140625" style="3" customWidth="1"/>
    <col min="7683" max="7683" width="11.42578125" style="3" customWidth="1"/>
    <col min="7684" max="7684" width="15.85546875" style="3" customWidth="1"/>
    <col min="7685" max="7685" width="11.28515625" style="3" customWidth="1"/>
    <col min="7686" max="7686" width="10.85546875" style="3" customWidth="1"/>
    <col min="7687" max="7687" width="11" style="3" customWidth="1"/>
    <col min="7688" max="7688" width="11.140625" style="3" customWidth="1"/>
    <col min="7689" max="7689" width="10.7109375" style="3" customWidth="1"/>
    <col min="7690" max="7936" width="9.140625" style="3"/>
    <col min="7937" max="7937" width="5.85546875" style="3" customWidth="1"/>
    <col min="7938" max="7938" width="6.140625" style="3" customWidth="1"/>
    <col min="7939" max="7939" width="11.42578125" style="3" customWidth="1"/>
    <col min="7940" max="7940" width="15.85546875" style="3" customWidth="1"/>
    <col min="7941" max="7941" width="11.28515625" style="3" customWidth="1"/>
    <col min="7942" max="7942" width="10.85546875" style="3" customWidth="1"/>
    <col min="7943" max="7943" width="11" style="3" customWidth="1"/>
    <col min="7944" max="7944" width="11.140625" style="3" customWidth="1"/>
    <col min="7945" max="7945" width="10.7109375" style="3" customWidth="1"/>
    <col min="7946" max="8192" width="9.140625" style="3"/>
    <col min="8193" max="8193" width="5.85546875" style="3" customWidth="1"/>
    <col min="8194" max="8194" width="6.140625" style="3" customWidth="1"/>
    <col min="8195" max="8195" width="11.42578125" style="3" customWidth="1"/>
    <col min="8196" max="8196" width="15.85546875" style="3" customWidth="1"/>
    <col min="8197" max="8197" width="11.28515625" style="3" customWidth="1"/>
    <col min="8198" max="8198" width="10.85546875" style="3" customWidth="1"/>
    <col min="8199" max="8199" width="11" style="3" customWidth="1"/>
    <col min="8200" max="8200" width="11.140625" style="3" customWidth="1"/>
    <col min="8201" max="8201" width="10.7109375" style="3" customWidth="1"/>
    <col min="8202" max="8448" width="9.140625" style="3"/>
    <col min="8449" max="8449" width="5.85546875" style="3" customWidth="1"/>
    <col min="8450" max="8450" width="6.140625" style="3" customWidth="1"/>
    <col min="8451" max="8451" width="11.42578125" style="3" customWidth="1"/>
    <col min="8452" max="8452" width="15.85546875" style="3" customWidth="1"/>
    <col min="8453" max="8453" width="11.28515625" style="3" customWidth="1"/>
    <col min="8454" max="8454" width="10.85546875" style="3" customWidth="1"/>
    <col min="8455" max="8455" width="11" style="3" customWidth="1"/>
    <col min="8456" max="8456" width="11.140625" style="3" customWidth="1"/>
    <col min="8457" max="8457" width="10.7109375" style="3" customWidth="1"/>
    <col min="8458" max="8704" width="9.140625" style="3"/>
    <col min="8705" max="8705" width="5.85546875" style="3" customWidth="1"/>
    <col min="8706" max="8706" width="6.140625" style="3" customWidth="1"/>
    <col min="8707" max="8707" width="11.42578125" style="3" customWidth="1"/>
    <col min="8708" max="8708" width="15.85546875" style="3" customWidth="1"/>
    <col min="8709" max="8709" width="11.28515625" style="3" customWidth="1"/>
    <col min="8710" max="8710" width="10.85546875" style="3" customWidth="1"/>
    <col min="8711" max="8711" width="11" style="3" customWidth="1"/>
    <col min="8712" max="8712" width="11.140625" style="3" customWidth="1"/>
    <col min="8713" max="8713" width="10.7109375" style="3" customWidth="1"/>
    <col min="8714" max="8960" width="9.140625" style="3"/>
    <col min="8961" max="8961" width="5.85546875" style="3" customWidth="1"/>
    <col min="8962" max="8962" width="6.140625" style="3" customWidth="1"/>
    <col min="8963" max="8963" width="11.42578125" style="3" customWidth="1"/>
    <col min="8964" max="8964" width="15.85546875" style="3" customWidth="1"/>
    <col min="8965" max="8965" width="11.28515625" style="3" customWidth="1"/>
    <col min="8966" max="8966" width="10.85546875" style="3" customWidth="1"/>
    <col min="8967" max="8967" width="11" style="3" customWidth="1"/>
    <col min="8968" max="8968" width="11.140625" style="3" customWidth="1"/>
    <col min="8969" max="8969" width="10.7109375" style="3" customWidth="1"/>
    <col min="8970" max="9216" width="9.140625" style="3"/>
    <col min="9217" max="9217" width="5.85546875" style="3" customWidth="1"/>
    <col min="9218" max="9218" width="6.140625" style="3" customWidth="1"/>
    <col min="9219" max="9219" width="11.42578125" style="3" customWidth="1"/>
    <col min="9220" max="9220" width="15.85546875" style="3" customWidth="1"/>
    <col min="9221" max="9221" width="11.28515625" style="3" customWidth="1"/>
    <col min="9222" max="9222" width="10.85546875" style="3" customWidth="1"/>
    <col min="9223" max="9223" width="11" style="3" customWidth="1"/>
    <col min="9224" max="9224" width="11.140625" style="3" customWidth="1"/>
    <col min="9225" max="9225" width="10.7109375" style="3" customWidth="1"/>
    <col min="9226" max="9472" width="9.140625" style="3"/>
    <col min="9473" max="9473" width="5.85546875" style="3" customWidth="1"/>
    <col min="9474" max="9474" width="6.140625" style="3" customWidth="1"/>
    <col min="9475" max="9475" width="11.42578125" style="3" customWidth="1"/>
    <col min="9476" max="9476" width="15.85546875" style="3" customWidth="1"/>
    <col min="9477" max="9477" width="11.28515625" style="3" customWidth="1"/>
    <col min="9478" max="9478" width="10.85546875" style="3" customWidth="1"/>
    <col min="9479" max="9479" width="11" style="3" customWidth="1"/>
    <col min="9480" max="9480" width="11.140625" style="3" customWidth="1"/>
    <col min="9481" max="9481" width="10.7109375" style="3" customWidth="1"/>
    <col min="9482" max="9728" width="9.140625" style="3"/>
    <col min="9729" max="9729" width="5.85546875" style="3" customWidth="1"/>
    <col min="9730" max="9730" width="6.140625" style="3" customWidth="1"/>
    <col min="9731" max="9731" width="11.42578125" style="3" customWidth="1"/>
    <col min="9732" max="9732" width="15.85546875" style="3" customWidth="1"/>
    <col min="9733" max="9733" width="11.28515625" style="3" customWidth="1"/>
    <col min="9734" max="9734" width="10.85546875" style="3" customWidth="1"/>
    <col min="9735" max="9735" width="11" style="3" customWidth="1"/>
    <col min="9736" max="9736" width="11.140625" style="3" customWidth="1"/>
    <col min="9737" max="9737" width="10.7109375" style="3" customWidth="1"/>
    <col min="9738" max="9984" width="9.140625" style="3"/>
    <col min="9985" max="9985" width="5.85546875" style="3" customWidth="1"/>
    <col min="9986" max="9986" width="6.140625" style="3" customWidth="1"/>
    <col min="9987" max="9987" width="11.42578125" style="3" customWidth="1"/>
    <col min="9988" max="9988" width="15.85546875" style="3" customWidth="1"/>
    <col min="9989" max="9989" width="11.28515625" style="3" customWidth="1"/>
    <col min="9990" max="9990" width="10.85546875" style="3" customWidth="1"/>
    <col min="9991" max="9991" width="11" style="3" customWidth="1"/>
    <col min="9992" max="9992" width="11.140625" style="3" customWidth="1"/>
    <col min="9993" max="9993" width="10.7109375" style="3" customWidth="1"/>
    <col min="9994" max="10240" width="9.140625" style="3"/>
    <col min="10241" max="10241" width="5.85546875" style="3" customWidth="1"/>
    <col min="10242" max="10242" width="6.140625" style="3" customWidth="1"/>
    <col min="10243" max="10243" width="11.42578125" style="3" customWidth="1"/>
    <col min="10244" max="10244" width="15.85546875" style="3" customWidth="1"/>
    <col min="10245" max="10245" width="11.28515625" style="3" customWidth="1"/>
    <col min="10246" max="10246" width="10.85546875" style="3" customWidth="1"/>
    <col min="10247" max="10247" width="11" style="3" customWidth="1"/>
    <col min="10248" max="10248" width="11.140625" style="3" customWidth="1"/>
    <col min="10249" max="10249" width="10.7109375" style="3" customWidth="1"/>
    <col min="10250" max="10496" width="9.140625" style="3"/>
    <col min="10497" max="10497" width="5.85546875" style="3" customWidth="1"/>
    <col min="10498" max="10498" width="6.140625" style="3" customWidth="1"/>
    <col min="10499" max="10499" width="11.42578125" style="3" customWidth="1"/>
    <col min="10500" max="10500" width="15.85546875" style="3" customWidth="1"/>
    <col min="10501" max="10501" width="11.28515625" style="3" customWidth="1"/>
    <col min="10502" max="10502" width="10.85546875" style="3" customWidth="1"/>
    <col min="10503" max="10503" width="11" style="3" customWidth="1"/>
    <col min="10504" max="10504" width="11.140625" style="3" customWidth="1"/>
    <col min="10505" max="10505" width="10.7109375" style="3" customWidth="1"/>
    <col min="10506" max="10752" width="9.140625" style="3"/>
    <col min="10753" max="10753" width="5.85546875" style="3" customWidth="1"/>
    <col min="10754" max="10754" width="6.140625" style="3" customWidth="1"/>
    <col min="10755" max="10755" width="11.42578125" style="3" customWidth="1"/>
    <col min="10756" max="10756" width="15.85546875" style="3" customWidth="1"/>
    <col min="10757" max="10757" width="11.28515625" style="3" customWidth="1"/>
    <col min="10758" max="10758" width="10.85546875" style="3" customWidth="1"/>
    <col min="10759" max="10759" width="11" style="3" customWidth="1"/>
    <col min="10760" max="10760" width="11.140625" style="3" customWidth="1"/>
    <col min="10761" max="10761" width="10.7109375" style="3" customWidth="1"/>
    <col min="10762" max="11008" width="9.140625" style="3"/>
    <col min="11009" max="11009" width="5.85546875" style="3" customWidth="1"/>
    <col min="11010" max="11010" width="6.140625" style="3" customWidth="1"/>
    <col min="11011" max="11011" width="11.42578125" style="3" customWidth="1"/>
    <col min="11012" max="11012" width="15.85546875" style="3" customWidth="1"/>
    <col min="11013" max="11013" width="11.28515625" style="3" customWidth="1"/>
    <col min="11014" max="11014" width="10.85546875" style="3" customWidth="1"/>
    <col min="11015" max="11015" width="11" style="3" customWidth="1"/>
    <col min="11016" max="11016" width="11.140625" style="3" customWidth="1"/>
    <col min="11017" max="11017" width="10.7109375" style="3" customWidth="1"/>
    <col min="11018" max="11264" width="9.140625" style="3"/>
    <col min="11265" max="11265" width="5.85546875" style="3" customWidth="1"/>
    <col min="11266" max="11266" width="6.140625" style="3" customWidth="1"/>
    <col min="11267" max="11267" width="11.42578125" style="3" customWidth="1"/>
    <col min="11268" max="11268" width="15.85546875" style="3" customWidth="1"/>
    <col min="11269" max="11269" width="11.28515625" style="3" customWidth="1"/>
    <col min="11270" max="11270" width="10.85546875" style="3" customWidth="1"/>
    <col min="11271" max="11271" width="11" style="3" customWidth="1"/>
    <col min="11272" max="11272" width="11.140625" style="3" customWidth="1"/>
    <col min="11273" max="11273" width="10.7109375" style="3" customWidth="1"/>
    <col min="11274" max="11520" width="9.140625" style="3"/>
    <col min="11521" max="11521" width="5.85546875" style="3" customWidth="1"/>
    <col min="11522" max="11522" width="6.140625" style="3" customWidth="1"/>
    <col min="11523" max="11523" width="11.42578125" style="3" customWidth="1"/>
    <col min="11524" max="11524" width="15.85546875" style="3" customWidth="1"/>
    <col min="11525" max="11525" width="11.28515625" style="3" customWidth="1"/>
    <col min="11526" max="11526" width="10.85546875" style="3" customWidth="1"/>
    <col min="11527" max="11527" width="11" style="3" customWidth="1"/>
    <col min="11528" max="11528" width="11.140625" style="3" customWidth="1"/>
    <col min="11529" max="11529" width="10.7109375" style="3" customWidth="1"/>
    <col min="11530" max="11776" width="9.140625" style="3"/>
    <col min="11777" max="11777" width="5.85546875" style="3" customWidth="1"/>
    <col min="11778" max="11778" width="6.140625" style="3" customWidth="1"/>
    <col min="11779" max="11779" width="11.42578125" style="3" customWidth="1"/>
    <col min="11780" max="11780" width="15.85546875" style="3" customWidth="1"/>
    <col min="11781" max="11781" width="11.28515625" style="3" customWidth="1"/>
    <col min="11782" max="11782" width="10.85546875" style="3" customWidth="1"/>
    <col min="11783" max="11783" width="11" style="3" customWidth="1"/>
    <col min="11784" max="11784" width="11.140625" style="3" customWidth="1"/>
    <col min="11785" max="11785" width="10.7109375" style="3" customWidth="1"/>
    <col min="11786" max="12032" width="9.140625" style="3"/>
    <col min="12033" max="12033" width="5.85546875" style="3" customWidth="1"/>
    <col min="12034" max="12034" width="6.140625" style="3" customWidth="1"/>
    <col min="12035" max="12035" width="11.42578125" style="3" customWidth="1"/>
    <col min="12036" max="12036" width="15.85546875" style="3" customWidth="1"/>
    <col min="12037" max="12037" width="11.28515625" style="3" customWidth="1"/>
    <col min="12038" max="12038" width="10.85546875" style="3" customWidth="1"/>
    <col min="12039" max="12039" width="11" style="3" customWidth="1"/>
    <col min="12040" max="12040" width="11.140625" style="3" customWidth="1"/>
    <col min="12041" max="12041" width="10.7109375" style="3" customWidth="1"/>
    <col min="12042" max="12288" width="9.140625" style="3"/>
    <col min="12289" max="12289" width="5.85546875" style="3" customWidth="1"/>
    <col min="12290" max="12290" width="6.140625" style="3" customWidth="1"/>
    <col min="12291" max="12291" width="11.42578125" style="3" customWidth="1"/>
    <col min="12292" max="12292" width="15.85546875" style="3" customWidth="1"/>
    <col min="12293" max="12293" width="11.28515625" style="3" customWidth="1"/>
    <col min="12294" max="12294" width="10.85546875" style="3" customWidth="1"/>
    <col min="12295" max="12295" width="11" style="3" customWidth="1"/>
    <col min="12296" max="12296" width="11.140625" style="3" customWidth="1"/>
    <col min="12297" max="12297" width="10.7109375" style="3" customWidth="1"/>
    <col min="12298" max="12544" width="9.140625" style="3"/>
    <col min="12545" max="12545" width="5.85546875" style="3" customWidth="1"/>
    <col min="12546" max="12546" width="6.140625" style="3" customWidth="1"/>
    <col min="12547" max="12547" width="11.42578125" style="3" customWidth="1"/>
    <col min="12548" max="12548" width="15.85546875" style="3" customWidth="1"/>
    <col min="12549" max="12549" width="11.28515625" style="3" customWidth="1"/>
    <col min="12550" max="12550" width="10.85546875" style="3" customWidth="1"/>
    <col min="12551" max="12551" width="11" style="3" customWidth="1"/>
    <col min="12552" max="12552" width="11.140625" style="3" customWidth="1"/>
    <col min="12553" max="12553" width="10.7109375" style="3" customWidth="1"/>
    <col min="12554" max="12800" width="9.140625" style="3"/>
    <col min="12801" max="12801" width="5.85546875" style="3" customWidth="1"/>
    <col min="12802" max="12802" width="6.140625" style="3" customWidth="1"/>
    <col min="12803" max="12803" width="11.42578125" style="3" customWidth="1"/>
    <col min="12804" max="12804" width="15.85546875" style="3" customWidth="1"/>
    <col min="12805" max="12805" width="11.28515625" style="3" customWidth="1"/>
    <col min="12806" max="12806" width="10.85546875" style="3" customWidth="1"/>
    <col min="12807" max="12807" width="11" style="3" customWidth="1"/>
    <col min="12808" max="12808" width="11.140625" style="3" customWidth="1"/>
    <col min="12809" max="12809" width="10.7109375" style="3" customWidth="1"/>
    <col min="12810" max="13056" width="9.140625" style="3"/>
    <col min="13057" max="13057" width="5.85546875" style="3" customWidth="1"/>
    <col min="13058" max="13058" width="6.140625" style="3" customWidth="1"/>
    <col min="13059" max="13059" width="11.42578125" style="3" customWidth="1"/>
    <col min="13060" max="13060" width="15.85546875" style="3" customWidth="1"/>
    <col min="13061" max="13061" width="11.28515625" style="3" customWidth="1"/>
    <col min="13062" max="13062" width="10.85546875" style="3" customWidth="1"/>
    <col min="13063" max="13063" width="11" style="3" customWidth="1"/>
    <col min="13064" max="13064" width="11.140625" style="3" customWidth="1"/>
    <col min="13065" max="13065" width="10.7109375" style="3" customWidth="1"/>
    <col min="13066" max="13312" width="9.140625" style="3"/>
    <col min="13313" max="13313" width="5.85546875" style="3" customWidth="1"/>
    <col min="13314" max="13314" width="6.140625" style="3" customWidth="1"/>
    <col min="13315" max="13315" width="11.42578125" style="3" customWidth="1"/>
    <col min="13316" max="13316" width="15.85546875" style="3" customWidth="1"/>
    <col min="13317" max="13317" width="11.28515625" style="3" customWidth="1"/>
    <col min="13318" max="13318" width="10.85546875" style="3" customWidth="1"/>
    <col min="13319" max="13319" width="11" style="3" customWidth="1"/>
    <col min="13320" max="13320" width="11.140625" style="3" customWidth="1"/>
    <col min="13321" max="13321" width="10.7109375" style="3" customWidth="1"/>
    <col min="13322" max="13568" width="9.140625" style="3"/>
    <col min="13569" max="13569" width="5.85546875" style="3" customWidth="1"/>
    <col min="13570" max="13570" width="6.140625" style="3" customWidth="1"/>
    <col min="13571" max="13571" width="11.42578125" style="3" customWidth="1"/>
    <col min="13572" max="13572" width="15.85546875" style="3" customWidth="1"/>
    <col min="13573" max="13573" width="11.28515625" style="3" customWidth="1"/>
    <col min="13574" max="13574" width="10.85546875" style="3" customWidth="1"/>
    <col min="13575" max="13575" width="11" style="3" customWidth="1"/>
    <col min="13576" max="13576" width="11.140625" style="3" customWidth="1"/>
    <col min="13577" max="13577" width="10.7109375" style="3" customWidth="1"/>
    <col min="13578" max="13824" width="9.140625" style="3"/>
    <col min="13825" max="13825" width="5.85546875" style="3" customWidth="1"/>
    <col min="13826" max="13826" width="6.140625" style="3" customWidth="1"/>
    <col min="13827" max="13827" width="11.42578125" style="3" customWidth="1"/>
    <col min="13828" max="13828" width="15.85546875" style="3" customWidth="1"/>
    <col min="13829" max="13829" width="11.28515625" style="3" customWidth="1"/>
    <col min="13830" max="13830" width="10.85546875" style="3" customWidth="1"/>
    <col min="13831" max="13831" width="11" style="3" customWidth="1"/>
    <col min="13832" max="13832" width="11.140625" style="3" customWidth="1"/>
    <col min="13833" max="13833" width="10.7109375" style="3" customWidth="1"/>
    <col min="13834" max="14080" width="9.140625" style="3"/>
    <col min="14081" max="14081" width="5.85546875" style="3" customWidth="1"/>
    <col min="14082" max="14082" width="6.140625" style="3" customWidth="1"/>
    <col min="14083" max="14083" width="11.42578125" style="3" customWidth="1"/>
    <col min="14084" max="14084" width="15.85546875" style="3" customWidth="1"/>
    <col min="14085" max="14085" width="11.28515625" style="3" customWidth="1"/>
    <col min="14086" max="14086" width="10.85546875" style="3" customWidth="1"/>
    <col min="14087" max="14087" width="11" style="3" customWidth="1"/>
    <col min="14088" max="14088" width="11.140625" style="3" customWidth="1"/>
    <col min="14089" max="14089" width="10.7109375" style="3" customWidth="1"/>
    <col min="14090" max="14336" width="9.140625" style="3"/>
    <col min="14337" max="14337" width="5.85546875" style="3" customWidth="1"/>
    <col min="14338" max="14338" width="6.140625" style="3" customWidth="1"/>
    <col min="14339" max="14339" width="11.42578125" style="3" customWidth="1"/>
    <col min="14340" max="14340" width="15.85546875" style="3" customWidth="1"/>
    <col min="14341" max="14341" width="11.28515625" style="3" customWidth="1"/>
    <col min="14342" max="14342" width="10.85546875" style="3" customWidth="1"/>
    <col min="14343" max="14343" width="11" style="3" customWidth="1"/>
    <col min="14344" max="14344" width="11.140625" style="3" customWidth="1"/>
    <col min="14345" max="14345" width="10.7109375" style="3" customWidth="1"/>
    <col min="14346" max="14592" width="9.140625" style="3"/>
    <col min="14593" max="14593" width="5.85546875" style="3" customWidth="1"/>
    <col min="14594" max="14594" width="6.140625" style="3" customWidth="1"/>
    <col min="14595" max="14595" width="11.42578125" style="3" customWidth="1"/>
    <col min="14596" max="14596" width="15.85546875" style="3" customWidth="1"/>
    <col min="14597" max="14597" width="11.28515625" style="3" customWidth="1"/>
    <col min="14598" max="14598" width="10.85546875" style="3" customWidth="1"/>
    <col min="14599" max="14599" width="11" style="3" customWidth="1"/>
    <col min="14600" max="14600" width="11.140625" style="3" customWidth="1"/>
    <col min="14601" max="14601" width="10.7109375" style="3" customWidth="1"/>
    <col min="14602" max="14848" width="9.140625" style="3"/>
    <col min="14849" max="14849" width="5.85546875" style="3" customWidth="1"/>
    <col min="14850" max="14850" width="6.140625" style="3" customWidth="1"/>
    <col min="14851" max="14851" width="11.42578125" style="3" customWidth="1"/>
    <col min="14852" max="14852" width="15.85546875" style="3" customWidth="1"/>
    <col min="14853" max="14853" width="11.28515625" style="3" customWidth="1"/>
    <col min="14854" max="14854" width="10.85546875" style="3" customWidth="1"/>
    <col min="14855" max="14855" width="11" style="3" customWidth="1"/>
    <col min="14856" max="14856" width="11.140625" style="3" customWidth="1"/>
    <col min="14857" max="14857" width="10.7109375" style="3" customWidth="1"/>
    <col min="14858" max="15104" width="9.140625" style="3"/>
    <col min="15105" max="15105" width="5.85546875" style="3" customWidth="1"/>
    <col min="15106" max="15106" width="6.140625" style="3" customWidth="1"/>
    <col min="15107" max="15107" width="11.42578125" style="3" customWidth="1"/>
    <col min="15108" max="15108" width="15.85546875" style="3" customWidth="1"/>
    <col min="15109" max="15109" width="11.28515625" style="3" customWidth="1"/>
    <col min="15110" max="15110" width="10.85546875" style="3" customWidth="1"/>
    <col min="15111" max="15111" width="11" style="3" customWidth="1"/>
    <col min="15112" max="15112" width="11.140625" style="3" customWidth="1"/>
    <col min="15113" max="15113" width="10.7109375" style="3" customWidth="1"/>
    <col min="15114" max="15360" width="9.140625" style="3"/>
    <col min="15361" max="15361" width="5.85546875" style="3" customWidth="1"/>
    <col min="15362" max="15362" width="6.140625" style="3" customWidth="1"/>
    <col min="15363" max="15363" width="11.42578125" style="3" customWidth="1"/>
    <col min="15364" max="15364" width="15.85546875" style="3" customWidth="1"/>
    <col min="15365" max="15365" width="11.28515625" style="3" customWidth="1"/>
    <col min="15366" max="15366" width="10.85546875" style="3" customWidth="1"/>
    <col min="15367" max="15367" width="11" style="3" customWidth="1"/>
    <col min="15368" max="15368" width="11.140625" style="3" customWidth="1"/>
    <col min="15369" max="15369" width="10.7109375" style="3" customWidth="1"/>
    <col min="15370" max="15616" width="9.140625" style="3"/>
    <col min="15617" max="15617" width="5.85546875" style="3" customWidth="1"/>
    <col min="15618" max="15618" width="6.140625" style="3" customWidth="1"/>
    <col min="15619" max="15619" width="11.42578125" style="3" customWidth="1"/>
    <col min="15620" max="15620" width="15.85546875" style="3" customWidth="1"/>
    <col min="15621" max="15621" width="11.28515625" style="3" customWidth="1"/>
    <col min="15622" max="15622" width="10.85546875" style="3" customWidth="1"/>
    <col min="15623" max="15623" width="11" style="3" customWidth="1"/>
    <col min="15624" max="15624" width="11.140625" style="3" customWidth="1"/>
    <col min="15625" max="15625" width="10.7109375" style="3" customWidth="1"/>
    <col min="15626" max="15872" width="9.140625" style="3"/>
    <col min="15873" max="15873" width="5.85546875" style="3" customWidth="1"/>
    <col min="15874" max="15874" width="6.140625" style="3" customWidth="1"/>
    <col min="15875" max="15875" width="11.42578125" style="3" customWidth="1"/>
    <col min="15876" max="15876" width="15.85546875" style="3" customWidth="1"/>
    <col min="15877" max="15877" width="11.28515625" style="3" customWidth="1"/>
    <col min="15878" max="15878" width="10.85546875" style="3" customWidth="1"/>
    <col min="15879" max="15879" width="11" style="3" customWidth="1"/>
    <col min="15880" max="15880" width="11.140625" style="3" customWidth="1"/>
    <col min="15881" max="15881" width="10.7109375" style="3" customWidth="1"/>
    <col min="15882" max="16128" width="9.140625" style="3"/>
    <col min="16129" max="16129" width="5.85546875" style="3" customWidth="1"/>
    <col min="16130" max="16130" width="6.140625" style="3" customWidth="1"/>
    <col min="16131" max="16131" width="11.42578125" style="3" customWidth="1"/>
    <col min="16132" max="16132" width="15.85546875" style="3" customWidth="1"/>
    <col min="16133" max="16133" width="11.28515625" style="3" customWidth="1"/>
    <col min="16134" max="16134" width="10.85546875" style="3" customWidth="1"/>
    <col min="16135" max="16135" width="11" style="3" customWidth="1"/>
    <col min="16136" max="16136" width="11.140625" style="3" customWidth="1"/>
    <col min="16137" max="16137" width="10.7109375" style="3" customWidth="1"/>
    <col min="16138" max="16384" width="9.140625" style="3"/>
  </cols>
  <sheetData>
    <row r="1" spans="1:9" ht="13.5" thickTop="1" x14ac:dyDescent="0.2">
      <c r="A1" s="93" t="s">
        <v>48</v>
      </c>
      <c r="B1" s="94"/>
      <c r="C1" s="95" t="str">
        <f>CONCATENATE(cislostavby," ",nazevstavby)</f>
        <v>20200620 KINO SVĚT VE ZNOJMĚ</v>
      </c>
      <c r="D1" s="96"/>
      <c r="E1" s="97"/>
      <c r="F1" s="96"/>
      <c r="G1" s="98" t="s">
        <v>49</v>
      </c>
      <c r="H1" s="99">
        <v>20200620</v>
      </c>
      <c r="I1" s="100"/>
    </row>
    <row r="2" spans="1:9" ht="13.5" thickBot="1" x14ac:dyDescent="0.25">
      <c r="A2" s="101" t="s">
        <v>50</v>
      </c>
      <c r="B2" s="102"/>
      <c r="C2" s="103" t="str">
        <f>CONCATENATE(cisloobjektu," ",nazevobjektu)</f>
        <v>0001 REKONSTRUKCE TOALET-bourání</v>
      </c>
      <c r="D2" s="104"/>
      <c r="E2" s="105"/>
      <c r="F2" s="104"/>
      <c r="G2" s="106" t="s">
        <v>84</v>
      </c>
      <c r="H2" s="107"/>
      <c r="I2" s="108"/>
    </row>
    <row r="3" spans="1:9" ht="13.5" thickTop="1" x14ac:dyDescent="0.2"/>
    <row r="4" spans="1:9" ht="19.5" customHeight="1" x14ac:dyDescent="0.25">
      <c r="A4" s="109" t="s">
        <v>51</v>
      </c>
      <c r="B4" s="110"/>
      <c r="C4" s="110"/>
      <c r="D4" s="110"/>
      <c r="E4" s="110"/>
      <c r="F4" s="110"/>
      <c r="G4" s="110"/>
      <c r="H4" s="110"/>
      <c r="I4" s="110"/>
    </row>
    <row r="5" spans="1:9" ht="13.5" thickBot="1" x14ac:dyDescent="0.25"/>
    <row r="6" spans="1:9" ht="13.5" thickBot="1" x14ac:dyDescent="0.25">
      <c r="A6" s="111"/>
      <c r="B6" s="112" t="s">
        <v>52</v>
      </c>
      <c r="C6" s="112"/>
      <c r="D6" s="113"/>
      <c r="E6" s="114" t="s">
        <v>53</v>
      </c>
      <c r="F6" s="115" t="s">
        <v>54</v>
      </c>
      <c r="G6" s="115" t="s">
        <v>55</v>
      </c>
      <c r="H6" s="115" t="s">
        <v>56</v>
      </c>
      <c r="I6" s="116" t="s">
        <v>30</v>
      </c>
    </row>
    <row r="7" spans="1:9" x14ac:dyDescent="0.2">
      <c r="A7" s="207" t="str">
        <f>Položky!B7</f>
        <v>96</v>
      </c>
      <c r="B7" s="117" t="str">
        <f>Položky!C7</f>
        <v>Bourání konstrukcí</v>
      </c>
      <c r="D7" s="118"/>
      <c r="E7" s="208">
        <f>Položky!BC41</f>
        <v>0</v>
      </c>
      <c r="F7" s="209">
        <f>Položky!BD41</f>
        <v>0</v>
      </c>
      <c r="G7" s="209">
        <f>Položky!BE41</f>
        <v>0</v>
      </c>
      <c r="H7" s="209">
        <f>Položky!BF41</f>
        <v>0</v>
      </c>
      <c r="I7" s="210">
        <f>Položky!BG41</f>
        <v>0</v>
      </c>
    </row>
    <row r="8" spans="1:9" x14ac:dyDescent="0.2">
      <c r="A8" s="207" t="str">
        <f>Položky!B42</f>
        <v>97</v>
      </c>
      <c r="B8" s="117" t="str">
        <f>Položky!C42</f>
        <v>Prorážení otvorů</v>
      </c>
      <c r="D8" s="118"/>
      <c r="E8" s="208">
        <f>Položky!BC58</f>
        <v>0</v>
      </c>
      <c r="F8" s="209">
        <f>Položky!BD58</f>
        <v>0</v>
      </c>
      <c r="G8" s="209">
        <f>Položky!BE58</f>
        <v>0</v>
      </c>
      <c r="H8" s="209">
        <f>Položky!BF58</f>
        <v>0</v>
      </c>
      <c r="I8" s="210">
        <f>Položky!BG58</f>
        <v>0</v>
      </c>
    </row>
    <row r="9" spans="1:9" x14ac:dyDescent="0.2">
      <c r="A9" s="207" t="str">
        <f>Položky!B59</f>
        <v>721</v>
      </c>
      <c r="B9" s="117" t="str">
        <f>Položky!C59</f>
        <v>Vnitřní kanalizace</v>
      </c>
      <c r="D9" s="118"/>
      <c r="E9" s="208">
        <f>Položky!BC61</f>
        <v>0</v>
      </c>
      <c r="F9" s="209">
        <f>Položky!BD61</f>
        <v>0</v>
      </c>
      <c r="G9" s="209">
        <f>Položky!BE61</f>
        <v>0</v>
      </c>
      <c r="H9" s="209">
        <f>Položky!BF61</f>
        <v>0</v>
      </c>
      <c r="I9" s="210">
        <f>Položky!BG61</f>
        <v>0</v>
      </c>
    </row>
    <row r="10" spans="1:9" x14ac:dyDescent="0.2">
      <c r="A10" s="207" t="str">
        <f>Položky!B62</f>
        <v>722</v>
      </c>
      <c r="B10" s="117" t="str">
        <f>Položky!C62</f>
        <v>Vnitřní vodovod</v>
      </c>
      <c r="D10" s="118"/>
      <c r="E10" s="208">
        <f>Položky!BC68</f>
        <v>0</v>
      </c>
      <c r="F10" s="209">
        <f>Položky!BD68</f>
        <v>0</v>
      </c>
      <c r="G10" s="209">
        <f>Položky!BE68</f>
        <v>0</v>
      </c>
      <c r="H10" s="209">
        <f>Položky!BF68</f>
        <v>0</v>
      </c>
      <c r="I10" s="210">
        <f>Položky!BG68</f>
        <v>0</v>
      </c>
    </row>
    <row r="11" spans="1:9" x14ac:dyDescent="0.2">
      <c r="A11" s="207" t="str">
        <f>Položky!B69</f>
        <v>725</v>
      </c>
      <c r="B11" s="117" t="str">
        <f>Položky!C69</f>
        <v>Zařizovací předměty</v>
      </c>
      <c r="D11" s="118"/>
      <c r="E11" s="208">
        <f>Položky!BC78</f>
        <v>0</v>
      </c>
      <c r="F11" s="209">
        <f>Položky!BD78</f>
        <v>0</v>
      </c>
      <c r="G11" s="209">
        <f>Položky!BE78</f>
        <v>0</v>
      </c>
      <c r="H11" s="209">
        <f>Položky!BF78</f>
        <v>0</v>
      </c>
      <c r="I11" s="210">
        <f>Položky!BG78</f>
        <v>0</v>
      </c>
    </row>
    <row r="12" spans="1:9" x14ac:dyDescent="0.2">
      <c r="A12" s="207" t="str">
        <f>Položky!B79</f>
        <v>731</v>
      </c>
      <c r="B12" s="117" t="str">
        <f>Položky!C79</f>
        <v>Kotelny</v>
      </c>
      <c r="D12" s="118"/>
      <c r="E12" s="208">
        <f>Položky!BC81</f>
        <v>0</v>
      </c>
      <c r="F12" s="209">
        <f>Položky!BD81</f>
        <v>0</v>
      </c>
      <c r="G12" s="209">
        <f>Položky!BE81</f>
        <v>0</v>
      </c>
      <c r="H12" s="209">
        <f>Položky!BF81</f>
        <v>0</v>
      </c>
      <c r="I12" s="210">
        <f>Položky!BG81</f>
        <v>0</v>
      </c>
    </row>
    <row r="13" spans="1:9" x14ac:dyDescent="0.2">
      <c r="A13" s="207" t="str">
        <f>Položky!B82</f>
        <v>733</v>
      </c>
      <c r="B13" s="117" t="str">
        <f>Položky!C82</f>
        <v>Rozvod potrubí</v>
      </c>
      <c r="D13" s="118"/>
      <c r="E13" s="208">
        <f>Položky!BC86</f>
        <v>0</v>
      </c>
      <c r="F13" s="209">
        <f>Položky!BD86</f>
        <v>0</v>
      </c>
      <c r="G13" s="209">
        <f>Položky!BE86</f>
        <v>0</v>
      </c>
      <c r="H13" s="209">
        <f>Položky!BF86</f>
        <v>0</v>
      </c>
      <c r="I13" s="210">
        <f>Položky!BG86</f>
        <v>0</v>
      </c>
    </row>
    <row r="14" spans="1:9" x14ac:dyDescent="0.2">
      <c r="A14" s="207" t="str">
        <f>Položky!B87</f>
        <v>735</v>
      </c>
      <c r="B14" s="117" t="str">
        <f>Položky!C87</f>
        <v>Otopná tělesa</v>
      </c>
      <c r="D14" s="118"/>
      <c r="E14" s="208">
        <f>Položky!BC94</f>
        <v>0</v>
      </c>
      <c r="F14" s="209">
        <f>Položky!BD94</f>
        <v>0</v>
      </c>
      <c r="G14" s="209">
        <f>Položky!BE94</f>
        <v>0</v>
      </c>
      <c r="H14" s="209">
        <f>Položky!BF94</f>
        <v>0</v>
      </c>
      <c r="I14" s="210">
        <f>Položky!BG94</f>
        <v>0</v>
      </c>
    </row>
    <row r="15" spans="1:9" x14ac:dyDescent="0.2">
      <c r="A15" s="207" t="str">
        <f>Položky!B95</f>
        <v>764</v>
      </c>
      <c r="B15" s="117" t="str">
        <f>Položky!C95</f>
        <v>Konstrukce klempířské</v>
      </c>
      <c r="D15" s="118"/>
      <c r="E15" s="208">
        <f>Položky!BC103</f>
        <v>0</v>
      </c>
      <c r="F15" s="209">
        <f>Položky!BD103</f>
        <v>0</v>
      </c>
      <c r="G15" s="209">
        <f>Položky!BE103</f>
        <v>0</v>
      </c>
      <c r="H15" s="209">
        <f>Položky!BF103</f>
        <v>0</v>
      </c>
      <c r="I15" s="210">
        <f>Položky!BG103</f>
        <v>0</v>
      </c>
    </row>
    <row r="16" spans="1:9" x14ac:dyDescent="0.2">
      <c r="A16" s="207" t="str">
        <f>Položky!B104</f>
        <v>787</v>
      </c>
      <c r="B16" s="117" t="str">
        <f>Položky!C104</f>
        <v>Zasklívání</v>
      </c>
      <c r="D16" s="118"/>
      <c r="E16" s="208">
        <f>Položky!BC106</f>
        <v>0</v>
      </c>
      <c r="F16" s="209">
        <f>Položky!BD106</f>
        <v>0</v>
      </c>
      <c r="G16" s="209">
        <f>Položky!BE106</f>
        <v>0</v>
      </c>
      <c r="H16" s="209">
        <f>Položky!BF106</f>
        <v>0</v>
      </c>
      <c r="I16" s="210">
        <f>Položky!BG106</f>
        <v>0</v>
      </c>
    </row>
    <row r="17" spans="1:256" x14ac:dyDescent="0.2">
      <c r="A17" s="207" t="str">
        <f>Položky!B107</f>
        <v>796</v>
      </c>
      <c r="B17" s="117" t="str">
        <f>Položky!C107</f>
        <v>Vnitřní vybavení</v>
      </c>
      <c r="D17" s="118"/>
      <c r="E17" s="208">
        <f>Položky!BC109</f>
        <v>0</v>
      </c>
      <c r="F17" s="209">
        <f>Položky!BD109</f>
        <v>0</v>
      </c>
      <c r="G17" s="209">
        <f>Položky!BE109</f>
        <v>0</v>
      </c>
      <c r="H17" s="209">
        <f>Položky!BF109</f>
        <v>0</v>
      </c>
      <c r="I17" s="210">
        <f>Položky!BG109</f>
        <v>0</v>
      </c>
    </row>
    <row r="18" spans="1:256" x14ac:dyDescent="0.2">
      <c r="A18" s="207" t="str">
        <f>Položky!B110</f>
        <v>M21</v>
      </c>
      <c r="B18" s="117" t="str">
        <f>Položky!C110</f>
        <v>Elektromontáže</v>
      </c>
      <c r="D18" s="118"/>
      <c r="E18" s="208">
        <f>Položky!BC116</f>
        <v>0</v>
      </c>
      <c r="F18" s="209">
        <f>Položky!BD116</f>
        <v>0</v>
      </c>
      <c r="G18" s="209">
        <f>Položky!BE116</f>
        <v>0</v>
      </c>
      <c r="H18" s="209">
        <f>Položky!BF116</f>
        <v>0</v>
      </c>
      <c r="I18" s="210">
        <f>Položky!BG116</f>
        <v>0</v>
      </c>
    </row>
    <row r="19" spans="1:256" ht="13.5" thickBot="1" x14ac:dyDescent="0.25">
      <c r="A19" s="207" t="str">
        <f>Položky!B117</f>
        <v>D96</v>
      </c>
      <c r="B19" s="117" t="str">
        <f>Položky!C117</f>
        <v>Přesuny suti a vybouraných hmot</v>
      </c>
      <c r="D19" s="118"/>
      <c r="E19" s="208">
        <f>Položky!BC124</f>
        <v>0</v>
      </c>
      <c r="F19" s="209">
        <f>Položky!BD124</f>
        <v>0</v>
      </c>
      <c r="G19" s="209">
        <f>Položky!BE124</f>
        <v>0</v>
      </c>
      <c r="H19" s="209">
        <f>Položky!BF124</f>
        <v>0</v>
      </c>
      <c r="I19" s="210">
        <f>Položky!BG124</f>
        <v>0</v>
      </c>
    </row>
    <row r="20" spans="1:256" ht="13.5" thickBot="1" x14ac:dyDescent="0.25">
      <c r="A20" s="119"/>
      <c r="B20" s="120" t="s">
        <v>57</v>
      </c>
      <c r="C20" s="120"/>
      <c r="D20" s="121"/>
      <c r="E20" s="122">
        <f>SUM(E7:E19)</f>
        <v>0</v>
      </c>
      <c r="F20" s="123">
        <f>SUM(F7:F19)</f>
        <v>0</v>
      </c>
      <c r="G20" s="123">
        <f>SUM(G7:G19)</f>
        <v>0</v>
      </c>
      <c r="H20" s="123">
        <f>SUM(H7:H19)</f>
        <v>0</v>
      </c>
      <c r="I20" s="124">
        <f>SUM(I7:I19)</f>
        <v>0</v>
      </c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  <c r="AU20" s="125"/>
      <c r="AV20" s="125"/>
      <c r="AW20" s="125"/>
      <c r="AX20" s="125"/>
      <c r="AY20" s="125"/>
      <c r="AZ20" s="125"/>
      <c r="BA20" s="125"/>
      <c r="BB20" s="125"/>
      <c r="BC20" s="125"/>
      <c r="BD20" s="125"/>
      <c r="BE20" s="125"/>
      <c r="BF20" s="125"/>
      <c r="BG20" s="125"/>
      <c r="BH20" s="125"/>
      <c r="BI20" s="125"/>
      <c r="BJ20" s="125"/>
      <c r="BK20" s="125"/>
      <c r="BL20" s="125"/>
      <c r="BM20" s="125"/>
      <c r="BN20" s="125"/>
      <c r="BO20" s="125"/>
      <c r="BP20" s="125"/>
      <c r="BQ20" s="125"/>
      <c r="BR20" s="125"/>
      <c r="BS20" s="125"/>
      <c r="BT20" s="125"/>
      <c r="BU20" s="125"/>
      <c r="BV20" s="125"/>
      <c r="BW20" s="125"/>
      <c r="BX20" s="125"/>
      <c r="BY20" s="125"/>
      <c r="BZ20" s="125"/>
      <c r="CA20" s="125"/>
      <c r="CB20" s="125"/>
      <c r="CC20" s="125"/>
      <c r="CD20" s="125"/>
      <c r="CE20" s="125"/>
      <c r="CF20" s="125"/>
      <c r="CG20" s="125"/>
      <c r="CH20" s="125"/>
      <c r="CI20" s="125"/>
      <c r="CJ20" s="125"/>
      <c r="CK20" s="125"/>
      <c r="CL20" s="125"/>
      <c r="CM20" s="125"/>
      <c r="CN20" s="125"/>
      <c r="CO20" s="125"/>
      <c r="CP20" s="125"/>
      <c r="CQ20" s="125"/>
      <c r="CR20" s="125"/>
      <c r="CS20" s="125"/>
      <c r="CT20" s="125"/>
      <c r="CU20" s="125"/>
      <c r="CV20" s="125"/>
      <c r="CW20" s="125"/>
      <c r="CX20" s="125"/>
      <c r="CY20" s="125"/>
      <c r="CZ20" s="125"/>
      <c r="DA20" s="125"/>
      <c r="DB20" s="125"/>
      <c r="DC20" s="125"/>
      <c r="DD20" s="125"/>
      <c r="DE20" s="125"/>
      <c r="DF20" s="125"/>
      <c r="DG20" s="125"/>
      <c r="DH20" s="125"/>
      <c r="DI20" s="125"/>
      <c r="DJ20" s="125"/>
      <c r="DK20" s="125"/>
      <c r="DL20" s="125"/>
      <c r="DM20" s="125"/>
      <c r="DN20" s="125"/>
      <c r="DO20" s="125"/>
      <c r="DP20" s="125"/>
      <c r="DQ20" s="125"/>
      <c r="DR20" s="125"/>
      <c r="DS20" s="125"/>
      <c r="DT20" s="125"/>
      <c r="DU20" s="125"/>
      <c r="DV20" s="125"/>
      <c r="DW20" s="125"/>
      <c r="DX20" s="125"/>
      <c r="DY20" s="125"/>
      <c r="DZ20" s="125"/>
      <c r="EA20" s="125"/>
      <c r="EB20" s="125"/>
      <c r="EC20" s="125"/>
      <c r="ED20" s="125"/>
      <c r="EE20" s="125"/>
      <c r="EF20" s="125"/>
      <c r="EG20" s="125"/>
      <c r="EH20" s="125"/>
      <c r="EI20" s="125"/>
      <c r="EJ20" s="125"/>
      <c r="EK20" s="125"/>
      <c r="EL20" s="125"/>
      <c r="EM20" s="125"/>
      <c r="EN20" s="125"/>
      <c r="EO20" s="125"/>
      <c r="EP20" s="125"/>
      <c r="EQ20" s="125"/>
      <c r="ER20" s="125"/>
      <c r="ES20" s="125"/>
      <c r="ET20" s="125"/>
      <c r="EU20" s="125"/>
      <c r="EV20" s="125"/>
      <c r="EW20" s="125"/>
      <c r="EX20" s="125"/>
      <c r="EY20" s="125"/>
      <c r="EZ20" s="125"/>
      <c r="FA20" s="125"/>
      <c r="FB20" s="125"/>
      <c r="FC20" s="125"/>
      <c r="FD20" s="125"/>
      <c r="FE20" s="125"/>
      <c r="FF20" s="125"/>
      <c r="FG20" s="125"/>
      <c r="FH20" s="125"/>
      <c r="FI20" s="125"/>
      <c r="FJ20" s="125"/>
      <c r="FK20" s="125"/>
      <c r="FL20" s="125"/>
      <c r="FM20" s="125"/>
      <c r="FN20" s="125"/>
      <c r="FO20" s="125"/>
      <c r="FP20" s="125"/>
      <c r="FQ20" s="125"/>
      <c r="FR20" s="125"/>
      <c r="FS20" s="125"/>
      <c r="FT20" s="125"/>
      <c r="FU20" s="125"/>
      <c r="FV20" s="125"/>
      <c r="FW20" s="125"/>
      <c r="FX20" s="125"/>
      <c r="FY20" s="125"/>
      <c r="FZ20" s="125"/>
      <c r="GA20" s="125"/>
      <c r="GB20" s="125"/>
      <c r="GC20" s="125"/>
      <c r="GD20" s="125"/>
      <c r="GE20" s="125"/>
      <c r="GF20" s="125"/>
      <c r="GG20" s="125"/>
      <c r="GH20" s="125"/>
      <c r="GI20" s="125"/>
      <c r="GJ20" s="125"/>
      <c r="GK20" s="125"/>
      <c r="GL20" s="125"/>
      <c r="GM20" s="125"/>
      <c r="GN20" s="125"/>
      <c r="GO20" s="125"/>
      <c r="GP20" s="125"/>
      <c r="GQ20" s="125"/>
      <c r="GR20" s="125"/>
      <c r="GS20" s="125"/>
      <c r="GT20" s="125"/>
      <c r="GU20" s="125"/>
      <c r="GV20" s="125"/>
      <c r="GW20" s="125"/>
      <c r="GX20" s="125"/>
      <c r="GY20" s="125"/>
      <c r="GZ20" s="125"/>
      <c r="HA20" s="125"/>
      <c r="HB20" s="125"/>
      <c r="HC20" s="125"/>
      <c r="HD20" s="125"/>
      <c r="HE20" s="125"/>
      <c r="HF20" s="125"/>
      <c r="HG20" s="125"/>
      <c r="HH20" s="125"/>
      <c r="HI20" s="125"/>
      <c r="HJ20" s="125"/>
      <c r="HK20" s="125"/>
      <c r="HL20" s="125"/>
      <c r="HM20" s="125"/>
      <c r="HN20" s="125"/>
      <c r="HO20" s="125"/>
      <c r="HP20" s="125"/>
      <c r="HQ20" s="125"/>
      <c r="HR20" s="125"/>
      <c r="HS20" s="125"/>
      <c r="HT20" s="125"/>
      <c r="HU20" s="125"/>
      <c r="HV20" s="125"/>
      <c r="HW20" s="125"/>
      <c r="HX20" s="125"/>
      <c r="HY20" s="125"/>
      <c r="HZ20" s="125"/>
      <c r="IA20" s="125"/>
      <c r="IB20" s="125"/>
      <c r="IC20" s="125"/>
      <c r="ID20" s="125"/>
      <c r="IE20" s="125"/>
      <c r="IF20" s="125"/>
      <c r="IG20" s="125"/>
      <c r="IH20" s="125"/>
      <c r="II20" s="125"/>
      <c r="IJ20" s="125"/>
      <c r="IK20" s="125"/>
      <c r="IL20" s="125"/>
      <c r="IM20" s="125"/>
      <c r="IN20" s="125"/>
      <c r="IO20" s="125"/>
      <c r="IP20" s="125"/>
      <c r="IQ20" s="125"/>
      <c r="IR20" s="125"/>
      <c r="IS20" s="125"/>
      <c r="IT20" s="125"/>
      <c r="IU20" s="125"/>
      <c r="IV20" s="125"/>
    </row>
    <row r="22" spans="1:256" ht="18" x14ac:dyDescent="0.25">
      <c r="A22" s="110" t="s">
        <v>58</v>
      </c>
      <c r="B22" s="110"/>
      <c r="C22" s="110"/>
      <c r="D22" s="110"/>
      <c r="E22" s="110"/>
      <c r="F22" s="110"/>
      <c r="G22" s="126"/>
      <c r="H22" s="110"/>
      <c r="I22" s="110"/>
      <c r="BA22" s="32"/>
      <c r="BB22" s="32"/>
      <c r="BC22" s="32"/>
      <c r="BD22" s="32"/>
      <c r="BE22" s="32"/>
    </row>
    <row r="23" spans="1:256" ht="13.5" thickBot="1" x14ac:dyDescent="0.25"/>
    <row r="24" spans="1:256" x14ac:dyDescent="0.2">
      <c r="A24" s="64" t="s">
        <v>59</v>
      </c>
      <c r="B24" s="65"/>
      <c r="C24" s="65"/>
      <c r="D24" s="127"/>
      <c r="E24" s="128" t="s">
        <v>60</v>
      </c>
      <c r="F24" s="129" t="s">
        <v>61</v>
      </c>
      <c r="G24" s="130" t="s">
        <v>62</v>
      </c>
      <c r="H24" s="131"/>
      <c r="I24" s="132" t="s">
        <v>60</v>
      </c>
    </row>
    <row r="25" spans="1:256" x14ac:dyDescent="0.2">
      <c r="A25" s="56" t="s">
        <v>218</v>
      </c>
      <c r="B25" s="47"/>
      <c r="C25" s="47"/>
      <c r="D25" s="133"/>
      <c r="E25" s="134"/>
      <c r="F25" s="135"/>
      <c r="G25" s="136">
        <f>CHOOSE(BA25+1,HSV+PSV,HSV+PSV+Mont,HSV+PSV+Dodavka+Mont,HSV,PSV,Mont,Dodavka,Mont+Dodavka,0)</f>
        <v>0</v>
      </c>
      <c r="H25" s="137"/>
      <c r="I25" s="138">
        <f>E25+F25*G25/100</f>
        <v>0</v>
      </c>
      <c r="BA25" s="3">
        <v>0</v>
      </c>
    </row>
    <row r="26" spans="1:256" x14ac:dyDescent="0.2">
      <c r="A26" s="56" t="s">
        <v>219</v>
      </c>
      <c r="B26" s="47"/>
      <c r="C26" s="47"/>
      <c r="D26" s="133"/>
      <c r="E26" s="134"/>
      <c r="F26" s="135"/>
      <c r="G26" s="136">
        <f>CHOOSE(BA26+1,HSV+PSV,HSV+PSV+Mont,HSV+PSV+Dodavka+Mont,HSV,PSV,Mont,Dodavka,Mont+Dodavka,0)</f>
        <v>0</v>
      </c>
      <c r="H26" s="137"/>
      <c r="I26" s="138">
        <f>E26+F26*G26/100</f>
        <v>0</v>
      </c>
      <c r="BA26" s="3">
        <v>0</v>
      </c>
    </row>
    <row r="27" spans="1:256" x14ac:dyDescent="0.2">
      <c r="A27" s="56" t="s">
        <v>220</v>
      </c>
      <c r="B27" s="47"/>
      <c r="C27" s="47"/>
      <c r="D27" s="133"/>
      <c r="E27" s="134"/>
      <c r="F27" s="135"/>
      <c r="G27" s="136">
        <f>CHOOSE(BA27+1,HSV+PSV,HSV+PSV+Mont,HSV+PSV+Dodavka+Mont,HSV,PSV,Mont,Dodavka,Mont+Dodavka,0)</f>
        <v>0</v>
      </c>
      <c r="H27" s="137"/>
      <c r="I27" s="138">
        <f>E27+F27*G27/100</f>
        <v>0</v>
      </c>
      <c r="BA27" s="3">
        <v>0</v>
      </c>
    </row>
    <row r="28" spans="1:256" x14ac:dyDescent="0.2">
      <c r="A28" s="56" t="s">
        <v>221</v>
      </c>
      <c r="B28" s="47"/>
      <c r="C28" s="47"/>
      <c r="D28" s="133"/>
      <c r="E28" s="134"/>
      <c r="F28" s="135"/>
      <c r="G28" s="136">
        <f>CHOOSE(BA28+1,HSV+PSV,HSV+PSV+Mont,HSV+PSV+Dodavka+Mont,HSV,PSV,Mont,Dodavka,Mont+Dodavka,0)</f>
        <v>0</v>
      </c>
      <c r="H28" s="137"/>
      <c r="I28" s="138">
        <f>E28+F28*G28/100</f>
        <v>0</v>
      </c>
      <c r="BA28" s="3">
        <v>0</v>
      </c>
    </row>
    <row r="29" spans="1:256" x14ac:dyDescent="0.2">
      <c r="A29" s="56" t="s">
        <v>222</v>
      </c>
      <c r="B29" s="47"/>
      <c r="C29" s="47"/>
      <c r="D29" s="133"/>
      <c r="E29" s="134"/>
      <c r="F29" s="135"/>
      <c r="G29" s="136">
        <f>CHOOSE(BA29+1,HSV+PSV,HSV+PSV+Mont,HSV+PSV+Dodavka+Mont,HSV,PSV,Mont,Dodavka,Mont+Dodavka,0)</f>
        <v>0</v>
      </c>
      <c r="H29" s="137"/>
      <c r="I29" s="138">
        <f>E29+F29*G29/100</f>
        <v>0</v>
      </c>
      <c r="BA29" s="3">
        <v>1</v>
      </c>
    </row>
    <row r="30" spans="1:256" x14ac:dyDescent="0.2">
      <c r="A30" s="56" t="s">
        <v>223</v>
      </c>
      <c r="B30" s="47"/>
      <c r="C30" s="47"/>
      <c r="D30" s="133"/>
      <c r="E30" s="134"/>
      <c r="F30" s="135"/>
      <c r="G30" s="136">
        <f>CHOOSE(BA30+1,HSV+PSV,HSV+PSV+Mont,HSV+PSV+Dodavka+Mont,HSV,PSV,Mont,Dodavka,Mont+Dodavka,0)</f>
        <v>0</v>
      </c>
      <c r="H30" s="137"/>
      <c r="I30" s="138">
        <f>E30+F30*G30/100</f>
        <v>0</v>
      </c>
      <c r="BA30" s="3">
        <v>1</v>
      </c>
    </row>
    <row r="31" spans="1:256" x14ac:dyDescent="0.2">
      <c r="A31" s="56" t="s">
        <v>224</v>
      </c>
      <c r="B31" s="47"/>
      <c r="C31" s="47"/>
      <c r="D31" s="133"/>
      <c r="E31" s="134"/>
      <c r="F31" s="135"/>
      <c r="G31" s="136">
        <f>CHOOSE(BA31+1,HSV+PSV,HSV+PSV+Mont,HSV+PSV+Dodavka+Mont,HSV,PSV,Mont,Dodavka,Mont+Dodavka,0)</f>
        <v>0</v>
      </c>
      <c r="H31" s="137"/>
      <c r="I31" s="138">
        <f>E31+F31*G31/100</f>
        <v>0</v>
      </c>
      <c r="BA31" s="3">
        <v>2</v>
      </c>
    </row>
    <row r="32" spans="1:256" x14ac:dyDescent="0.2">
      <c r="A32" s="56" t="s">
        <v>225</v>
      </c>
      <c r="B32" s="47"/>
      <c r="C32" s="47"/>
      <c r="D32" s="133"/>
      <c r="E32" s="134"/>
      <c r="F32" s="135"/>
      <c r="G32" s="136">
        <f>CHOOSE(BA32+1,HSV+PSV,HSV+PSV+Mont,HSV+PSV+Dodavka+Mont,HSV,PSV,Mont,Dodavka,Mont+Dodavka,0)</f>
        <v>0</v>
      </c>
      <c r="H32" s="137"/>
      <c r="I32" s="138">
        <f>E32+F32*G32/100</f>
        <v>0</v>
      </c>
      <c r="BA32" s="3">
        <v>2</v>
      </c>
    </row>
    <row r="33" spans="1:9" ht="13.5" thickBot="1" x14ac:dyDescent="0.25">
      <c r="A33" s="139"/>
      <c r="B33" s="140" t="s">
        <v>63</v>
      </c>
      <c r="C33" s="141"/>
      <c r="D33" s="142"/>
      <c r="E33" s="143"/>
      <c r="F33" s="144"/>
      <c r="G33" s="144"/>
      <c r="H33" s="145">
        <f>SUM(I25:I32)</f>
        <v>0</v>
      </c>
      <c r="I33" s="146"/>
    </row>
    <row r="35" spans="1:9" x14ac:dyDescent="0.2">
      <c r="B35" s="125"/>
      <c r="F35" s="147"/>
      <c r="G35" s="148"/>
      <c r="H35" s="148"/>
      <c r="I35" s="149"/>
    </row>
    <row r="36" spans="1:9" x14ac:dyDescent="0.2">
      <c r="F36" s="147"/>
      <c r="G36" s="148"/>
      <c r="H36" s="148"/>
      <c r="I36" s="149"/>
    </row>
    <row r="37" spans="1:9" x14ac:dyDescent="0.2">
      <c r="F37" s="147"/>
      <c r="G37" s="148"/>
      <c r="H37" s="148"/>
      <c r="I37" s="149"/>
    </row>
    <row r="38" spans="1:9" x14ac:dyDescent="0.2">
      <c r="F38" s="147"/>
      <c r="G38" s="148"/>
      <c r="H38" s="148"/>
      <c r="I38" s="149"/>
    </row>
    <row r="39" spans="1:9" x14ac:dyDescent="0.2">
      <c r="F39" s="147"/>
      <c r="G39" s="148"/>
      <c r="H39" s="148"/>
      <c r="I39" s="149"/>
    </row>
    <row r="40" spans="1:9" x14ac:dyDescent="0.2">
      <c r="F40" s="147"/>
      <c r="G40" s="148"/>
      <c r="H40" s="148"/>
      <c r="I40" s="149"/>
    </row>
    <row r="41" spans="1:9" x14ac:dyDescent="0.2">
      <c r="F41" s="147"/>
      <c r="G41" s="148"/>
      <c r="H41" s="148"/>
      <c r="I41" s="149"/>
    </row>
    <row r="42" spans="1:9" x14ac:dyDescent="0.2">
      <c r="F42" s="147"/>
      <c r="G42" s="148"/>
      <c r="H42" s="148"/>
      <c r="I42" s="149"/>
    </row>
    <row r="43" spans="1:9" x14ac:dyDescent="0.2">
      <c r="F43" s="147"/>
      <c r="G43" s="148"/>
      <c r="H43" s="148"/>
      <c r="I43" s="149"/>
    </row>
    <row r="44" spans="1:9" x14ac:dyDescent="0.2">
      <c r="F44" s="147"/>
      <c r="G44" s="148"/>
      <c r="H44" s="148"/>
      <c r="I44" s="149"/>
    </row>
    <row r="45" spans="1:9" x14ac:dyDescent="0.2">
      <c r="F45" s="147"/>
      <c r="G45" s="148"/>
      <c r="H45" s="148"/>
      <c r="I45" s="149"/>
    </row>
    <row r="46" spans="1:9" x14ac:dyDescent="0.2">
      <c r="F46" s="147"/>
      <c r="G46" s="148"/>
      <c r="H46" s="148"/>
      <c r="I46" s="149"/>
    </row>
    <row r="47" spans="1:9" x14ac:dyDescent="0.2">
      <c r="F47" s="147"/>
      <c r="G47" s="148"/>
      <c r="H47" s="148"/>
      <c r="I47" s="149"/>
    </row>
    <row r="48" spans="1:9" x14ac:dyDescent="0.2">
      <c r="F48" s="147"/>
      <c r="G48" s="148"/>
      <c r="H48" s="148"/>
      <c r="I48" s="149"/>
    </row>
    <row r="49" spans="6:9" x14ac:dyDescent="0.2">
      <c r="F49" s="147"/>
      <c r="G49" s="148"/>
      <c r="H49" s="148"/>
      <c r="I49" s="149"/>
    </row>
    <row r="50" spans="6:9" x14ac:dyDescent="0.2">
      <c r="F50" s="147"/>
      <c r="G50" s="148"/>
      <c r="H50" s="148"/>
      <c r="I50" s="149"/>
    </row>
    <row r="51" spans="6:9" x14ac:dyDescent="0.2">
      <c r="F51" s="147"/>
      <c r="G51" s="148"/>
      <c r="H51" s="148"/>
      <c r="I51" s="149"/>
    </row>
    <row r="52" spans="6:9" x14ac:dyDescent="0.2">
      <c r="F52" s="147"/>
      <c r="G52" s="148"/>
      <c r="H52" s="148"/>
      <c r="I52" s="149"/>
    </row>
    <row r="53" spans="6:9" x14ac:dyDescent="0.2">
      <c r="F53" s="147"/>
      <c r="G53" s="148"/>
      <c r="H53" s="148"/>
      <c r="I53" s="149"/>
    </row>
    <row r="54" spans="6:9" x14ac:dyDescent="0.2">
      <c r="F54" s="147"/>
      <c r="G54" s="148"/>
      <c r="H54" s="148"/>
      <c r="I54" s="149"/>
    </row>
    <row r="55" spans="6:9" x14ac:dyDescent="0.2">
      <c r="F55" s="147"/>
      <c r="G55" s="148"/>
      <c r="H55" s="148"/>
      <c r="I55" s="149"/>
    </row>
    <row r="56" spans="6:9" x14ac:dyDescent="0.2">
      <c r="F56" s="147"/>
      <c r="G56" s="148"/>
      <c r="H56" s="148"/>
      <c r="I56" s="149"/>
    </row>
    <row r="57" spans="6:9" x14ac:dyDescent="0.2">
      <c r="F57" s="147"/>
      <c r="G57" s="148"/>
      <c r="H57" s="148"/>
      <c r="I57" s="149"/>
    </row>
    <row r="58" spans="6:9" x14ac:dyDescent="0.2">
      <c r="F58" s="147"/>
      <c r="G58" s="148"/>
      <c r="H58" s="148"/>
      <c r="I58" s="149"/>
    </row>
    <row r="59" spans="6:9" x14ac:dyDescent="0.2">
      <c r="F59" s="147"/>
      <c r="G59" s="148"/>
      <c r="H59" s="148"/>
      <c r="I59" s="149"/>
    </row>
    <row r="60" spans="6:9" x14ac:dyDescent="0.2">
      <c r="F60" s="147"/>
      <c r="G60" s="148"/>
      <c r="H60" s="148"/>
      <c r="I60" s="149"/>
    </row>
    <row r="61" spans="6:9" x14ac:dyDescent="0.2">
      <c r="F61" s="147"/>
      <c r="G61" s="148"/>
      <c r="H61" s="148"/>
      <c r="I61" s="149"/>
    </row>
    <row r="62" spans="6:9" x14ac:dyDescent="0.2">
      <c r="F62" s="147"/>
      <c r="G62" s="148"/>
      <c r="H62" s="148"/>
      <c r="I62" s="149"/>
    </row>
    <row r="63" spans="6:9" x14ac:dyDescent="0.2">
      <c r="F63" s="147"/>
      <c r="G63" s="148"/>
      <c r="H63" s="148"/>
      <c r="I63" s="149"/>
    </row>
    <row r="64" spans="6:9" x14ac:dyDescent="0.2">
      <c r="F64" s="147"/>
      <c r="G64" s="148"/>
      <c r="H64" s="148"/>
      <c r="I64" s="149"/>
    </row>
    <row r="65" spans="6:9" x14ac:dyDescent="0.2">
      <c r="F65" s="147"/>
      <c r="G65" s="148"/>
      <c r="H65" s="148"/>
      <c r="I65" s="149"/>
    </row>
    <row r="66" spans="6:9" x14ac:dyDescent="0.2">
      <c r="F66" s="147"/>
      <c r="G66" s="148"/>
      <c r="H66" s="148"/>
      <c r="I66" s="149"/>
    </row>
    <row r="67" spans="6:9" x14ac:dyDescent="0.2">
      <c r="F67" s="147"/>
      <c r="G67" s="148"/>
      <c r="H67" s="148"/>
      <c r="I67" s="149"/>
    </row>
    <row r="68" spans="6:9" x14ac:dyDescent="0.2">
      <c r="F68" s="147"/>
      <c r="G68" s="148"/>
      <c r="H68" s="148"/>
      <c r="I68" s="149"/>
    </row>
    <row r="69" spans="6:9" x14ac:dyDescent="0.2">
      <c r="F69" s="147"/>
      <c r="G69" s="148"/>
      <c r="H69" s="148"/>
      <c r="I69" s="149"/>
    </row>
    <row r="70" spans="6:9" x14ac:dyDescent="0.2">
      <c r="F70" s="147"/>
      <c r="G70" s="148"/>
      <c r="H70" s="148"/>
      <c r="I70" s="149"/>
    </row>
    <row r="71" spans="6:9" x14ac:dyDescent="0.2">
      <c r="F71" s="147"/>
      <c r="G71" s="148"/>
      <c r="H71" s="148"/>
      <c r="I71" s="149"/>
    </row>
    <row r="72" spans="6:9" x14ac:dyDescent="0.2">
      <c r="F72" s="147"/>
      <c r="G72" s="148"/>
      <c r="H72" s="148"/>
      <c r="I72" s="149"/>
    </row>
    <row r="73" spans="6:9" x14ac:dyDescent="0.2">
      <c r="F73" s="147"/>
      <c r="G73" s="148"/>
      <c r="H73" s="148"/>
      <c r="I73" s="149"/>
    </row>
    <row r="74" spans="6:9" x14ac:dyDescent="0.2">
      <c r="F74" s="147"/>
      <c r="G74" s="148"/>
      <c r="H74" s="148"/>
      <c r="I74" s="149"/>
    </row>
    <row r="75" spans="6:9" x14ac:dyDescent="0.2">
      <c r="F75" s="147"/>
      <c r="G75" s="148"/>
      <c r="H75" s="148"/>
      <c r="I75" s="149"/>
    </row>
    <row r="76" spans="6:9" x14ac:dyDescent="0.2">
      <c r="F76" s="147"/>
      <c r="G76" s="148"/>
      <c r="H76" s="148"/>
      <c r="I76" s="149"/>
    </row>
    <row r="77" spans="6:9" x14ac:dyDescent="0.2">
      <c r="F77" s="147"/>
      <c r="G77" s="148"/>
      <c r="H77" s="148"/>
      <c r="I77" s="149"/>
    </row>
    <row r="78" spans="6:9" x14ac:dyDescent="0.2">
      <c r="F78" s="147"/>
      <c r="G78" s="148"/>
      <c r="H78" s="148"/>
      <c r="I78" s="149"/>
    </row>
    <row r="79" spans="6:9" x14ac:dyDescent="0.2">
      <c r="F79" s="147"/>
      <c r="G79" s="148"/>
      <c r="H79" s="148"/>
      <c r="I79" s="149"/>
    </row>
    <row r="80" spans="6:9" x14ac:dyDescent="0.2">
      <c r="F80" s="147"/>
      <c r="G80" s="148"/>
      <c r="H80" s="148"/>
      <c r="I80" s="149"/>
    </row>
    <row r="81" spans="6:9" x14ac:dyDescent="0.2">
      <c r="F81" s="147"/>
      <c r="G81" s="148"/>
      <c r="H81" s="148"/>
      <c r="I81" s="149"/>
    </row>
    <row r="82" spans="6:9" x14ac:dyDescent="0.2">
      <c r="F82" s="147"/>
      <c r="G82" s="148"/>
      <c r="H82" s="148"/>
      <c r="I82" s="149"/>
    </row>
    <row r="83" spans="6:9" x14ac:dyDescent="0.2">
      <c r="F83" s="147"/>
      <c r="G83" s="148"/>
      <c r="H83" s="148"/>
      <c r="I83" s="149"/>
    </row>
    <row r="84" spans="6:9" x14ac:dyDescent="0.2">
      <c r="F84" s="147"/>
      <c r="G84" s="148"/>
      <c r="H84" s="148"/>
      <c r="I84" s="149"/>
    </row>
  </sheetData>
  <mergeCells count="4">
    <mergeCell ref="A1:B1"/>
    <mergeCell ref="A2:B2"/>
    <mergeCell ref="G2:I2"/>
    <mergeCell ref="H33:I33"/>
  </mergeCells>
  <pageMargins left="0.59055118110236227" right="0.39370078740157483" top="0.59055118110236227" bottom="0.59055118110236227" header="0.19685039370078741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A91E8-083C-4316-8918-67540CD29655}">
  <sheetPr codeName="List2"/>
  <dimension ref="A1:CD185"/>
  <sheetViews>
    <sheetView showGridLines="0" showZeros="0" zoomScaleNormal="100" workbookViewId="0">
      <selection activeCell="A124" sqref="A124:XFD126"/>
    </sheetView>
  </sheetViews>
  <sheetFormatPr defaultRowHeight="12.75" x14ac:dyDescent="0.2"/>
  <cols>
    <col min="1" max="1" width="4.42578125" style="151" customWidth="1"/>
    <col min="2" max="2" width="11.5703125" style="151" customWidth="1"/>
    <col min="3" max="3" width="40.42578125" style="151" customWidth="1"/>
    <col min="4" max="4" width="5.5703125" style="151" customWidth="1"/>
    <col min="5" max="5" width="8.5703125" style="163" customWidth="1"/>
    <col min="6" max="6" width="9.85546875" style="151" customWidth="1"/>
    <col min="7" max="7" width="13.85546875" style="151" customWidth="1"/>
    <col min="8" max="11" width="11.140625" style="151" customWidth="1"/>
    <col min="12" max="12" width="75.42578125" style="151" customWidth="1"/>
    <col min="13" max="13" width="45.28515625" style="151" customWidth="1"/>
    <col min="14" max="14" width="75.42578125" style="151" customWidth="1"/>
    <col min="15" max="15" width="45.28515625" style="151" customWidth="1"/>
    <col min="16" max="256" width="9.140625" style="151"/>
    <col min="257" max="257" width="4.42578125" style="151" customWidth="1"/>
    <col min="258" max="258" width="11.5703125" style="151" customWidth="1"/>
    <col min="259" max="259" width="40.42578125" style="151" customWidth="1"/>
    <col min="260" max="260" width="5.5703125" style="151" customWidth="1"/>
    <col min="261" max="261" width="8.5703125" style="151" customWidth="1"/>
    <col min="262" max="262" width="9.85546875" style="151" customWidth="1"/>
    <col min="263" max="263" width="13.85546875" style="151" customWidth="1"/>
    <col min="264" max="267" width="11.140625" style="151" customWidth="1"/>
    <col min="268" max="268" width="75.42578125" style="151" customWidth="1"/>
    <col min="269" max="269" width="45.28515625" style="151" customWidth="1"/>
    <col min="270" max="270" width="75.42578125" style="151" customWidth="1"/>
    <col min="271" max="271" width="45.28515625" style="151" customWidth="1"/>
    <col min="272" max="512" width="9.140625" style="151"/>
    <col min="513" max="513" width="4.42578125" style="151" customWidth="1"/>
    <col min="514" max="514" width="11.5703125" style="151" customWidth="1"/>
    <col min="515" max="515" width="40.42578125" style="151" customWidth="1"/>
    <col min="516" max="516" width="5.5703125" style="151" customWidth="1"/>
    <col min="517" max="517" width="8.5703125" style="151" customWidth="1"/>
    <col min="518" max="518" width="9.85546875" style="151" customWidth="1"/>
    <col min="519" max="519" width="13.85546875" style="151" customWidth="1"/>
    <col min="520" max="523" width="11.140625" style="151" customWidth="1"/>
    <col min="524" max="524" width="75.42578125" style="151" customWidth="1"/>
    <col min="525" max="525" width="45.28515625" style="151" customWidth="1"/>
    <col min="526" max="526" width="75.42578125" style="151" customWidth="1"/>
    <col min="527" max="527" width="45.28515625" style="151" customWidth="1"/>
    <col min="528" max="768" width="9.140625" style="151"/>
    <col min="769" max="769" width="4.42578125" style="151" customWidth="1"/>
    <col min="770" max="770" width="11.5703125" style="151" customWidth="1"/>
    <col min="771" max="771" width="40.42578125" style="151" customWidth="1"/>
    <col min="772" max="772" width="5.5703125" style="151" customWidth="1"/>
    <col min="773" max="773" width="8.5703125" style="151" customWidth="1"/>
    <col min="774" max="774" width="9.85546875" style="151" customWidth="1"/>
    <col min="775" max="775" width="13.85546875" style="151" customWidth="1"/>
    <col min="776" max="779" width="11.140625" style="151" customWidth="1"/>
    <col min="780" max="780" width="75.42578125" style="151" customWidth="1"/>
    <col min="781" max="781" width="45.28515625" style="151" customWidth="1"/>
    <col min="782" max="782" width="75.42578125" style="151" customWidth="1"/>
    <col min="783" max="783" width="45.28515625" style="151" customWidth="1"/>
    <col min="784" max="1024" width="9.140625" style="151"/>
    <col min="1025" max="1025" width="4.42578125" style="151" customWidth="1"/>
    <col min="1026" max="1026" width="11.5703125" style="151" customWidth="1"/>
    <col min="1027" max="1027" width="40.42578125" style="151" customWidth="1"/>
    <col min="1028" max="1028" width="5.5703125" style="151" customWidth="1"/>
    <col min="1029" max="1029" width="8.5703125" style="151" customWidth="1"/>
    <col min="1030" max="1030" width="9.85546875" style="151" customWidth="1"/>
    <col min="1031" max="1031" width="13.85546875" style="151" customWidth="1"/>
    <col min="1032" max="1035" width="11.140625" style="151" customWidth="1"/>
    <col min="1036" max="1036" width="75.42578125" style="151" customWidth="1"/>
    <col min="1037" max="1037" width="45.28515625" style="151" customWidth="1"/>
    <col min="1038" max="1038" width="75.42578125" style="151" customWidth="1"/>
    <col min="1039" max="1039" width="45.28515625" style="151" customWidth="1"/>
    <col min="1040" max="1280" width="9.140625" style="151"/>
    <col min="1281" max="1281" width="4.42578125" style="151" customWidth="1"/>
    <col min="1282" max="1282" width="11.5703125" style="151" customWidth="1"/>
    <col min="1283" max="1283" width="40.42578125" style="151" customWidth="1"/>
    <col min="1284" max="1284" width="5.5703125" style="151" customWidth="1"/>
    <col min="1285" max="1285" width="8.5703125" style="151" customWidth="1"/>
    <col min="1286" max="1286" width="9.85546875" style="151" customWidth="1"/>
    <col min="1287" max="1287" width="13.85546875" style="151" customWidth="1"/>
    <col min="1288" max="1291" width="11.140625" style="151" customWidth="1"/>
    <col min="1292" max="1292" width="75.42578125" style="151" customWidth="1"/>
    <col min="1293" max="1293" width="45.28515625" style="151" customWidth="1"/>
    <col min="1294" max="1294" width="75.42578125" style="151" customWidth="1"/>
    <col min="1295" max="1295" width="45.28515625" style="151" customWidth="1"/>
    <col min="1296" max="1536" width="9.140625" style="151"/>
    <col min="1537" max="1537" width="4.42578125" style="151" customWidth="1"/>
    <col min="1538" max="1538" width="11.5703125" style="151" customWidth="1"/>
    <col min="1539" max="1539" width="40.42578125" style="151" customWidth="1"/>
    <col min="1540" max="1540" width="5.5703125" style="151" customWidth="1"/>
    <col min="1541" max="1541" width="8.5703125" style="151" customWidth="1"/>
    <col min="1542" max="1542" width="9.85546875" style="151" customWidth="1"/>
    <col min="1543" max="1543" width="13.85546875" style="151" customWidth="1"/>
    <col min="1544" max="1547" width="11.140625" style="151" customWidth="1"/>
    <col min="1548" max="1548" width="75.42578125" style="151" customWidth="1"/>
    <col min="1549" max="1549" width="45.28515625" style="151" customWidth="1"/>
    <col min="1550" max="1550" width="75.42578125" style="151" customWidth="1"/>
    <col min="1551" max="1551" width="45.28515625" style="151" customWidth="1"/>
    <col min="1552" max="1792" width="9.140625" style="151"/>
    <col min="1793" max="1793" width="4.42578125" style="151" customWidth="1"/>
    <col min="1794" max="1794" width="11.5703125" style="151" customWidth="1"/>
    <col min="1795" max="1795" width="40.42578125" style="151" customWidth="1"/>
    <col min="1796" max="1796" width="5.5703125" style="151" customWidth="1"/>
    <col min="1797" max="1797" width="8.5703125" style="151" customWidth="1"/>
    <col min="1798" max="1798" width="9.85546875" style="151" customWidth="1"/>
    <col min="1799" max="1799" width="13.85546875" style="151" customWidth="1"/>
    <col min="1800" max="1803" width="11.140625" style="151" customWidth="1"/>
    <col min="1804" max="1804" width="75.42578125" style="151" customWidth="1"/>
    <col min="1805" max="1805" width="45.28515625" style="151" customWidth="1"/>
    <col min="1806" max="1806" width="75.42578125" style="151" customWidth="1"/>
    <col min="1807" max="1807" width="45.28515625" style="151" customWidth="1"/>
    <col min="1808" max="2048" width="9.140625" style="151"/>
    <col min="2049" max="2049" width="4.42578125" style="151" customWidth="1"/>
    <col min="2050" max="2050" width="11.5703125" style="151" customWidth="1"/>
    <col min="2051" max="2051" width="40.42578125" style="151" customWidth="1"/>
    <col min="2052" max="2052" width="5.5703125" style="151" customWidth="1"/>
    <col min="2053" max="2053" width="8.5703125" style="151" customWidth="1"/>
    <col min="2054" max="2054" width="9.85546875" style="151" customWidth="1"/>
    <col min="2055" max="2055" width="13.85546875" style="151" customWidth="1"/>
    <col min="2056" max="2059" width="11.140625" style="151" customWidth="1"/>
    <col min="2060" max="2060" width="75.42578125" style="151" customWidth="1"/>
    <col min="2061" max="2061" width="45.28515625" style="151" customWidth="1"/>
    <col min="2062" max="2062" width="75.42578125" style="151" customWidth="1"/>
    <col min="2063" max="2063" width="45.28515625" style="151" customWidth="1"/>
    <col min="2064" max="2304" width="9.140625" style="151"/>
    <col min="2305" max="2305" width="4.42578125" style="151" customWidth="1"/>
    <col min="2306" max="2306" width="11.5703125" style="151" customWidth="1"/>
    <col min="2307" max="2307" width="40.42578125" style="151" customWidth="1"/>
    <col min="2308" max="2308" width="5.5703125" style="151" customWidth="1"/>
    <col min="2309" max="2309" width="8.5703125" style="151" customWidth="1"/>
    <col min="2310" max="2310" width="9.85546875" style="151" customWidth="1"/>
    <col min="2311" max="2311" width="13.85546875" style="151" customWidth="1"/>
    <col min="2312" max="2315" width="11.140625" style="151" customWidth="1"/>
    <col min="2316" max="2316" width="75.42578125" style="151" customWidth="1"/>
    <col min="2317" max="2317" width="45.28515625" style="151" customWidth="1"/>
    <col min="2318" max="2318" width="75.42578125" style="151" customWidth="1"/>
    <col min="2319" max="2319" width="45.28515625" style="151" customWidth="1"/>
    <col min="2320" max="2560" width="9.140625" style="151"/>
    <col min="2561" max="2561" width="4.42578125" style="151" customWidth="1"/>
    <col min="2562" max="2562" width="11.5703125" style="151" customWidth="1"/>
    <col min="2563" max="2563" width="40.42578125" style="151" customWidth="1"/>
    <col min="2564" max="2564" width="5.5703125" style="151" customWidth="1"/>
    <col min="2565" max="2565" width="8.5703125" style="151" customWidth="1"/>
    <col min="2566" max="2566" width="9.85546875" style="151" customWidth="1"/>
    <col min="2567" max="2567" width="13.85546875" style="151" customWidth="1"/>
    <col min="2568" max="2571" width="11.140625" style="151" customWidth="1"/>
    <col min="2572" max="2572" width="75.42578125" style="151" customWidth="1"/>
    <col min="2573" max="2573" width="45.28515625" style="151" customWidth="1"/>
    <col min="2574" max="2574" width="75.42578125" style="151" customWidth="1"/>
    <col min="2575" max="2575" width="45.28515625" style="151" customWidth="1"/>
    <col min="2576" max="2816" width="9.140625" style="151"/>
    <col min="2817" max="2817" width="4.42578125" style="151" customWidth="1"/>
    <col min="2818" max="2818" width="11.5703125" style="151" customWidth="1"/>
    <col min="2819" max="2819" width="40.42578125" style="151" customWidth="1"/>
    <col min="2820" max="2820" width="5.5703125" style="151" customWidth="1"/>
    <col min="2821" max="2821" width="8.5703125" style="151" customWidth="1"/>
    <col min="2822" max="2822" width="9.85546875" style="151" customWidth="1"/>
    <col min="2823" max="2823" width="13.85546875" style="151" customWidth="1"/>
    <col min="2824" max="2827" width="11.140625" style="151" customWidth="1"/>
    <col min="2828" max="2828" width="75.42578125" style="151" customWidth="1"/>
    <col min="2829" max="2829" width="45.28515625" style="151" customWidth="1"/>
    <col min="2830" max="2830" width="75.42578125" style="151" customWidth="1"/>
    <col min="2831" max="2831" width="45.28515625" style="151" customWidth="1"/>
    <col min="2832" max="3072" width="9.140625" style="151"/>
    <col min="3073" max="3073" width="4.42578125" style="151" customWidth="1"/>
    <col min="3074" max="3074" width="11.5703125" style="151" customWidth="1"/>
    <col min="3075" max="3075" width="40.42578125" style="151" customWidth="1"/>
    <col min="3076" max="3076" width="5.5703125" style="151" customWidth="1"/>
    <col min="3077" max="3077" width="8.5703125" style="151" customWidth="1"/>
    <col min="3078" max="3078" width="9.85546875" style="151" customWidth="1"/>
    <col min="3079" max="3079" width="13.85546875" style="151" customWidth="1"/>
    <col min="3080" max="3083" width="11.140625" style="151" customWidth="1"/>
    <col min="3084" max="3084" width="75.42578125" style="151" customWidth="1"/>
    <col min="3085" max="3085" width="45.28515625" style="151" customWidth="1"/>
    <col min="3086" max="3086" width="75.42578125" style="151" customWidth="1"/>
    <col min="3087" max="3087" width="45.28515625" style="151" customWidth="1"/>
    <col min="3088" max="3328" width="9.140625" style="151"/>
    <col min="3329" max="3329" width="4.42578125" style="151" customWidth="1"/>
    <col min="3330" max="3330" width="11.5703125" style="151" customWidth="1"/>
    <col min="3331" max="3331" width="40.42578125" style="151" customWidth="1"/>
    <col min="3332" max="3332" width="5.5703125" style="151" customWidth="1"/>
    <col min="3333" max="3333" width="8.5703125" style="151" customWidth="1"/>
    <col min="3334" max="3334" width="9.85546875" style="151" customWidth="1"/>
    <col min="3335" max="3335" width="13.85546875" style="151" customWidth="1"/>
    <col min="3336" max="3339" width="11.140625" style="151" customWidth="1"/>
    <col min="3340" max="3340" width="75.42578125" style="151" customWidth="1"/>
    <col min="3341" max="3341" width="45.28515625" style="151" customWidth="1"/>
    <col min="3342" max="3342" width="75.42578125" style="151" customWidth="1"/>
    <col min="3343" max="3343" width="45.28515625" style="151" customWidth="1"/>
    <col min="3344" max="3584" width="9.140625" style="151"/>
    <col min="3585" max="3585" width="4.42578125" style="151" customWidth="1"/>
    <col min="3586" max="3586" width="11.5703125" style="151" customWidth="1"/>
    <col min="3587" max="3587" width="40.42578125" style="151" customWidth="1"/>
    <col min="3588" max="3588" width="5.5703125" style="151" customWidth="1"/>
    <col min="3589" max="3589" width="8.5703125" style="151" customWidth="1"/>
    <col min="3590" max="3590" width="9.85546875" style="151" customWidth="1"/>
    <col min="3591" max="3591" width="13.85546875" style="151" customWidth="1"/>
    <col min="3592" max="3595" width="11.140625" style="151" customWidth="1"/>
    <col min="3596" max="3596" width="75.42578125" style="151" customWidth="1"/>
    <col min="3597" max="3597" width="45.28515625" style="151" customWidth="1"/>
    <col min="3598" max="3598" width="75.42578125" style="151" customWidth="1"/>
    <col min="3599" max="3599" width="45.28515625" style="151" customWidth="1"/>
    <col min="3600" max="3840" width="9.140625" style="151"/>
    <col min="3841" max="3841" width="4.42578125" style="151" customWidth="1"/>
    <col min="3842" max="3842" width="11.5703125" style="151" customWidth="1"/>
    <col min="3843" max="3843" width="40.42578125" style="151" customWidth="1"/>
    <col min="3844" max="3844" width="5.5703125" style="151" customWidth="1"/>
    <col min="3845" max="3845" width="8.5703125" style="151" customWidth="1"/>
    <col min="3846" max="3846" width="9.85546875" style="151" customWidth="1"/>
    <col min="3847" max="3847" width="13.85546875" style="151" customWidth="1"/>
    <col min="3848" max="3851" width="11.140625" style="151" customWidth="1"/>
    <col min="3852" max="3852" width="75.42578125" style="151" customWidth="1"/>
    <col min="3853" max="3853" width="45.28515625" style="151" customWidth="1"/>
    <col min="3854" max="3854" width="75.42578125" style="151" customWidth="1"/>
    <col min="3855" max="3855" width="45.28515625" style="151" customWidth="1"/>
    <col min="3856" max="4096" width="9.140625" style="151"/>
    <col min="4097" max="4097" width="4.42578125" style="151" customWidth="1"/>
    <col min="4098" max="4098" width="11.5703125" style="151" customWidth="1"/>
    <col min="4099" max="4099" width="40.42578125" style="151" customWidth="1"/>
    <col min="4100" max="4100" width="5.5703125" style="151" customWidth="1"/>
    <col min="4101" max="4101" width="8.5703125" style="151" customWidth="1"/>
    <col min="4102" max="4102" width="9.85546875" style="151" customWidth="1"/>
    <col min="4103" max="4103" width="13.85546875" style="151" customWidth="1"/>
    <col min="4104" max="4107" width="11.140625" style="151" customWidth="1"/>
    <col min="4108" max="4108" width="75.42578125" style="151" customWidth="1"/>
    <col min="4109" max="4109" width="45.28515625" style="151" customWidth="1"/>
    <col min="4110" max="4110" width="75.42578125" style="151" customWidth="1"/>
    <col min="4111" max="4111" width="45.28515625" style="151" customWidth="1"/>
    <col min="4112" max="4352" width="9.140625" style="151"/>
    <col min="4353" max="4353" width="4.42578125" style="151" customWidth="1"/>
    <col min="4354" max="4354" width="11.5703125" style="151" customWidth="1"/>
    <col min="4355" max="4355" width="40.42578125" style="151" customWidth="1"/>
    <col min="4356" max="4356" width="5.5703125" style="151" customWidth="1"/>
    <col min="4357" max="4357" width="8.5703125" style="151" customWidth="1"/>
    <col min="4358" max="4358" width="9.85546875" style="151" customWidth="1"/>
    <col min="4359" max="4359" width="13.85546875" style="151" customWidth="1"/>
    <col min="4360" max="4363" width="11.140625" style="151" customWidth="1"/>
    <col min="4364" max="4364" width="75.42578125" style="151" customWidth="1"/>
    <col min="4365" max="4365" width="45.28515625" style="151" customWidth="1"/>
    <col min="4366" max="4366" width="75.42578125" style="151" customWidth="1"/>
    <col min="4367" max="4367" width="45.28515625" style="151" customWidth="1"/>
    <col min="4368" max="4608" width="9.140625" style="151"/>
    <col min="4609" max="4609" width="4.42578125" style="151" customWidth="1"/>
    <col min="4610" max="4610" width="11.5703125" style="151" customWidth="1"/>
    <col min="4611" max="4611" width="40.42578125" style="151" customWidth="1"/>
    <col min="4612" max="4612" width="5.5703125" style="151" customWidth="1"/>
    <col min="4613" max="4613" width="8.5703125" style="151" customWidth="1"/>
    <col min="4614" max="4614" width="9.85546875" style="151" customWidth="1"/>
    <col min="4615" max="4615" width="13.85546875" style="151" customWidth="1"/>
    <col min="4616" max="4619" width="11.140625" style="151" customWidth="1"/>
    <col min="4620" max="4620" width="75.42578125" style="151" customWidth="1"/>
    <col min="4621" max="4621" width="45.28515625" style="151" customWidth="1"/>
    <col min="4622" max="4622" width="75.42578125" style="151" customWidth="1"/>
    <col min="4623" max="4623" width="45.28515625" style="151" customWidth="1"/>
    <col min="4624" max="4864" width="9.140625" style="151"/>
    <col min="4865" max="4865" width="4.42578125" style="151" customWidth="1"/>
    <col min="4866" max="4866" width="11.5703125" style="151" customWidth="1"/>
    <col min="4867" max="4867" width="40.42578125" style="151" customWidth="1"/>
    <col min="4868" max="4868" width="5.5703125" style="151" customWidth="1"/>
    <col min="4869" max="4869" width="8.5703125" style="151" customWidth="1"/>
    <col min="4870" max="4870" width="9.85546875" style="151" customWidth="1"/>
    <col min="4871" max="4871" width="13.85546875" style="151" customWidth="1"/>
    <col min="4872" max="4875" width="11.140625" style="151" customWidth="1"/>
    <col min="4876" max="4876" width="75.42578125" style="151" customWidth="1"/>
    <col min="4877" max="4877" width="45.28515625" style="151" customWidth="1"/>
    <col min="4878" max="4878" width="75.42578125" style="151" customWidth="1"/>
    <col min="4879" max="4879" width="45.28515625" style="151" customWidth="1"/>
    <col min="4880" max="5120" width="9.140625" style="151"/>
    <col min="5121" max="5121" width="4.42578125" style="151" customWidth="1"/>
    <col min="5122" max="5122" width="11.5703125" style="151" customWidth="1"/>
    <col min="5123" max="5123" width="40.42578125" style="151" customWidth="1"/>
    <col min="5124" max="5124" width="5.5703125" style="151" customWidth="1"/>
    <col min="5125" max="5125" width="8.5703125" style="151" customWidth="1"/>
    <col min="5126" max="5126" width="9.85546875" style="151" customWidth="1"/>
    <col min="5127" max="5127" width="13.85546875" style="151" customWidth="1"/>
    <col min="5128" max="5131" width="11.140625" style="151" customWidth="1"/>
    <col min="5132" max="5132" width="75.42578125" style="151" customWidth="1"/>
    <col min="5133" max="5133" width="45.28515625" style="151" customWidth="1"/>
    <col min="5134" max="5134" width="75.42578125" style="151" customWidth="1"/>
    <col min="5135" max="5135" width="45.28515625" style="151" customWidth="1"/>
    <col min="5136" max="5376" width="9.140625" style="151"/>
    <col min="5377" max="5377" width="4.42578125" style="151" customWidth="1"/>
    <col min="5378" max="5378" width="11.5703125" style="151" customWidth="1"/>
    <col min="5379" max="5379" width="40.42578125" style="151" customWidth="1"/>
    <col min="5380" max="5380" width="5.5703125" style="151" customWidth="1"/>
    <col min="5381" max="5381" width="8.5703125" style="151" customWidth="1"/>
    <col min="5382" max="5382" width="9.85546875" style="151" customWidth="1"/>
    <col min="5383" max="5383" width="13.85546875" style="151" customWidth="1"/>
    <col min="5384" max="5387" width="11.140625" style="151" customWidth="1"/>
    <col min="5388" max="5388" width="75.42578125" style="151" customWidth="1"/>
    <col min="5389" max="5389" width="45.28515625" style="151" customWidth="1"/>
    <col min="5390" max="5390" width="75.42578125" style="151" customWidth="1"/>
    <col min="5391" max="5391" width="45.28515625" style="151" customWidth="1"/>
    <col min="5392" max="5632" width="9.140625" style="151"/>
    <col min="5633" max="5633" width="4.42578125" style="151" customWidth="1"/>
    <col min="5634" max="5634" width="11.5703125" style="151" customWidth="1"/>
    <col min="5635" max="5635" width="40.42578125" style="151" customWidth="1"/>
    <col min="5636" max="5636" width="5.5703125" style="151" customWidth="1"/>
    <col min="5637" max="5637" width="8.5703125" style="151" customWidth="1"/>
    <col min="5638" max="5638" width="9.85546875" style="151" customWidth="1"/>
    <col min="5639" max="5639" width="13.85546875" style="151" customWidth="1"/>
    <col min="5640" max="5643" width="11.140625" style="151" customWidth="1"/>
    <col min="5644" max="5644" width="75.42578125" style="151" customWidth="1"/>
    <col min="5645" max="5645" width="45.28515625" style="151" customWidth="1"/>
    <col min="5646" max="5646" width="75.42578125" style="151" customWidth="1"/>
    <col min="5647" max="5647" width="45.28515625" style="151" customWidth="1"/>
    <col min="5648" max="5888" width="9.140625" style="151"/>
    <col min="5889" max="5889" width="4.42578125" style="151" customWidth="1"/>
    <col min="5890" max="5890" width="11.5703125" style="151" customWidth="1"/>
    <col min="5891" max="5891" width="40.42578125" style="151" customWidth="1"/>
    <col min="5892" max="5892" width="5.5703125" style="151" customWidth="1"/>
    <col min="5893" max="5893" width="8.5703125" style="151" customWidth="1"/>
    <col min="5894" max="5894" width="9.85546875" style="151" customWidth="1"/>
    <col min="5895" max="5895" width="13.85546875" style="151" customWidth="1"/>
    <col min="5896" max="5899" width="11.140625" style="151" customWidth="1"/>
    <col min="5900" max="5900" width="75.42578125" style="151" customWidth="1"/>
    <col min="5901" max="5901" width="45.28515625" style="151" customWidth="1"/>
    <col min="5902" max="5902" width="75.42578125" style="151" customWidth="1"/>
    <col min="5903" max="5903" width="45.28515625" style="151" customWidth="1"/>
    <col min="5904" max="6144" width="9.140625" style="151"/>
    <col min="6145" max="6145" width="4.42578125" style="151" customWidth="1"/>
    <col min="6146" max="6146" width="11.5703125" style="151" customWidth="1"/>
    <col min="6147" max="6147" width="40.42578125" style="151" customWidth="1"/>
    <col min="6148" max="6148" width="5.5703125" style="151" customWidth="1"/>
    <col min="6149" max="6149" width="8.5703125" style="151" customWidth="1"/>
    <col min="6150" max="6150" width="9.85546875" style="151" customWidth="1"/>
    <col min="6151" max="6151" width="13.85546875" style="151" customWidth="1"/>
    <col min="6152" max="6155" width="11.140625" style="151" customWidth="1"/>
    <col min="6156" max="6156" width="75.42578125" style="151" customWidth="1"/>
    <col min="6157" max="6157" width="45.28515625" style="151" customWidth="1"/>
    <col min="6158" max="6158" width="75.42578125" style="151" customWidth="1"/>
    <col min="6159" max="6159" width="45.28515625" style="151" customWidth="1"/>
    <col min="6160" max="6400" width="9.140625" style="151"/>
    <col min="6401" max="6401" width="4.42578125" style="151" customWidth="1"/>
    <col min="6402" max="6402" width="11.5703125" style="151" customWidth="1"/>
    <col min="6403" max="6403" width="40.42578125" style="151" customWidth="1"/>
    <col min="6404" max="6404" width="5.5703125" style="151" customWidth="1"/>
    <col min="6405" max="6405" width="8.5703125" style="151" customWidth="1"/>
    <col min="6406" max="6406" width="9.85546875" style="151" customWidth="1"/>
    <col min="6407" max="6407" width="13.85546875" style="151" customWidth="1"/>
    <col min="6408" max="6411" width="11.140625" style="151" customWidth="1"/>
    <col min="6412" max="6412" width="75.42578125" style="151" customWidth="1"/>
    <col min="6413" max="6413" width="45.28515625" style="151" customWidth="1"/>
    <col min="6414" max="6414" width="75.42578125" style="151" customWidth="1"/>
    <col min="6415" max="6415" width="45.28515625" style="151" customWidth="1"/>
    <col min="6416" max="6656" width="9.140625" style="151"/>
    <col min="6657" max="6657" width="4.42578125" style="151" customWidth="1"/>
    <col min="6658" max="6658" width="11.5703125" style="151" customWidth="1"/>
    <col min="6659" max="6659" width="40.42578125" style="151" customWidth="1"/>
    <col min="6660" max="6660" width="5.5703125" style="151" customWidth="1"/>
    <col min="6661" max="6661" width="8.5703125" style="151" customWidth="1"/>
    <col min="6662" max="6662" width="9.85546875" style="151" customWidth="1"/>
    <col min="6663" max="6663" width="13.85546875" style="151" customWidth="1"/>
    <col min="6664" max="6667" width="11.140625" style="151" customWidth="1"/>
    <col min="6668" max="6668" width="75.42578125" style="151" customWidth="1"/>
    <col min="6669" max="6669" width="45.28515625" style="151" customWidth="1"/>
    <col min="6670" max="6670" width="75.42578125" style="151" customWidth="1"/>
    <col min="6671" max="6671" width="45.28515625" style="151" customWidth="1"/>
    <col min="6672" max="6912" width="9.140625" style="151"/>
    <col min="6913" max="6913" width="4.42578125" style="151" customWidth="1"/>
    <col min="6914" max="6914" width="11.5703125" style="151" customWidth="1"/>
    <col min="6915" max="6915" width="40.42578125" style="151" customWidth="1"/>
    <col min="6916" max="6916" width="5.5703125" style="151" customWidth="1"/>
    <col min="6917" max="6917" width="8.5703125" style="151" customWidth="1"/>
    <col min="6918" max="6918" width="9.85546875" style="151" customWidth="1"/>
    <col min="6919" max="6919" width="13.85546875" style="151" customWidth="1"/>
    <col min="6920" max="6923" width="11.140625" style="151" customWidth="1"/>
    <col min="6924" max="6924" width="75.42578125" style="151" customWidth="1"/>
    <col min="6925" max="6925" width="45.28515625" style="151" customWidth="1"/>
    <col min="6926" max="6926" width="75.42578125" style="151" customWidth="1"/>
    <col min="6927" max="6927" width="45.28515625" style="151" customWidth="1"/>
    <col min="6928" max="7168" width="9.140625" style="151"/>
    <col min="7169" max="7169" width="4.42578125" style="151" customWidth="1"/>
    <col min="7170" max="7170" width="11.5703125" style="151" customWidth="1"/>
    <col min="7171" max="7171" width="40.42578125" style="151" customWidth="1"/>
    <col min="7172" max="7172" width="5.5703125" style="151" customWidth="1"/>
    <col min="7173" max="7173" width="8.5703125" style="151" customWidth="1"/>
    <col min="7174" max="7174" width="9.85546875" style="151" customWidth="1"/>
    <col min="7175" max="7175" width="13.85546875" style="151" customWidth="1"/>
    <col min="7176" max="7179" width="11.140625" style="151" customWidth="1"/>
    <col min="7180" max="7180" width="75.42578125" style="151" customWidth="1"/>
    <col min="7181" max="7181" width="45.28515625" style="151" customWidth="1"/>
    <col min="7182" max="7182" width="75.42578125" style="151" customWidth="1"/>
    <col min="7183" max="7183" width="45.28515625" style="151" customWidth="1"/>
    <col min="7184" max="7424" width="9.140625" style="151"/>
    <col min="7425" max="7425" width="4.42578125" style="151" customWidth="1"/>
    <col min="7426" max="7426" width="11.5703125" style="151" customWidth="1"/>
    <col min="7427" max="7427" width="40.42578125" style="151" customWidth="1"/>
    <col min="7428" max="7428" width="5.5703125" style="151" customWidth="1"/>
    <col min="7429" max="7429" width="8.5703125" style="151" customWidth="1"/>
    <col min="7430" max="7430" width="9.85546875" style="151" customWidth="1"/>
    <col min="7431" max="7431" width="13.85546875" style="151" customWidth="1"/>
    <col min="7432" max="7435" width="11.140625" style="151" customWidth="1"/>
    <col min="7436" max="7436" width="75.42578125" style="151" customWidth="1"/>
    <col min="7437" max="7437" width="45.28515625" style="151" customWidth="1"/>
    <col min="7438" max="7438" width="75.42578125" style="151" customWidth="1"/>
    <col min="7439" max="7439" width="45.28515625" style="151" customWidth="1"/>
    <col min="7440" max="7680" width="9.140625" style="151"/>
    <col min="7681" max="7681" width="4.42578125" style="151" customWidth="1"/>
    <col min="7682" max="7682" width="11.5703125" style="151" customWidth="1"/>
    <col min="7683" max="7683" width="40.42578125" style="151" customWidth="1"/>
    <col min="7684" max="7684" width="5.5703125" style="151" customWidth="1"/>
    <col min="7685" max="7685" width="8.5703125" style="151" customWidth="1"/>
    <col min="7686" max="7686" width="9.85546875" style="151" customWidth="1"/>
    <col min="7687" max="7687" width="13.85546875" style="151" customWidth="1"/>
    <col min="7688" max="7691" width="11.140625" style="151" customWidth="1"/>
    <col min="7692" max="7692" width="75.42578125" style="151" customWidth="1"/>
    <col min="7693" max="7693" width="45.28515625" style="151" customWidth="1"/>
    <col min="7694" max="7694" width="75.42578125" style="151" customWidth="1"/>
    <col min="7695" max="7695" width="45.28515625" style="151" customWidth="1"/>
    <col min="7696" max="7936" width="9.140625" style="151"/>
    <col min="7937" max="7937" width="4.42578125" style="151" customWidth="1"/>
    <col min="7938" max="7938" width="11.5703125" style="151" customWidth="1"/>
    <col min="7939" max="7939" width="40.42578125" style="151" customWidth="1"/>
    <col min="7940" max="7940" width="5.5703125" style="151" customWidth="1"/>
    <col min="7941" max="7941" width="8.5703125" style="151" customWidth="1"/>
    <col min="7942" max="7942" width="9.85546875" style="151" customWidth="1"/>
    <col min="7943" max="7943" width="13.85546875" style="151" customWidth="1"/>
    <col min="7944" max="7947" width="11.140625" style="151" customWidth="1"/>
    <col min="7948" max="7948" width="75.42578125" style="151" customWidth="1"/>
    <col min="7949" max="7949" width="45.28515625" style="151" customWidth="1"/>
    <col min="7950" max="7950" width="75.42578125" style="151" customWidth="1"/>
    <col min="7951" max="7951" width="45.28515625" style="151" customWidth="1"/>
    <col min="7952" max="8192" width="9.140625" style="151"/>
    <col min="8193" max="8193" width="4.42578125" style="151" customWidth="1"/>
    <col min="8194" max="8194" width="11.5703125" style="151" customWidth="1"/>
    <col min="8195" max="8195" width="40.42578125" style="151" customWidth="1"/>
    <col min="8196" max="8196" width="5.5703125" style="151" customWidth="1"/>
    <col min="8197" max="8197" width="8.5703125" style="151" customWidth="1"/>
    <col min="8198" max="8198" width="9.85546875" style="151" customWidth="1"/>
    <col min="8199" max="8199" width="13.85546875" style="151" customWidth="1"/>
    <col min="8200" max="8203" width="11.140625" style="151" customWidth="1"/>
    <col min="8204" max="8204" width="75.42578125" style="151" customWidth="1"/>
    <col min="8205" max="8205" width="45.28515625" style="151" customWidth="1"/>
    <col min="8206" max="8206" width="75.42578125" style="151" customWidth="1"/>
    <col min="8207" max="8207" width="45.28515625" style="151" customWidth="1"/>
    <col min="8208" max="8448" width="9.140625" style="151"/>
    <col min="8449" max="8449" width="4.42578125" style="151" customWidth="1"/>
    <col min="8450" max="8450" width="11.5703125" style="151" customWidth="1"/>
    <col min="8451" max="8451" width="40.42578125" style="151" customWidth="1"/>
    <col min="8452" max="8452" width="5.5703125" style="151" customWidth="1"/>
    <col min="8453" max="8453" width="8.5703125" style="151" customWidth="1"/>
    <col min="8454" max="8454" width="9.85546875" style="151" customWidth="1"/>
    <col min="8455" max="8455" width="13.85546875" style="151" customWidth="1"/>
    <col min="8456" max="8459" width="11.140625" style="151" customWidth="1"/>
    <col min="8460" max="8460" width="75.42578125" style="151" customWidth="1"/>
    <col min="8461" max="8461" width="45.28515625" style="151" customWidth="1"/>
    <col min="8462" max="8462" width="75.42578125" style="151" customWidth="1"/>
    <col min="8463" max="8463" width="45.28515625" style="151" customWidth="1"/>
    <col min="8464" max="8704" width="9.140625" style="151"/>
    <col min="8705" max="8705" width="4.42578125" style="151" customWidth="1"/>
    <col min="8706" max="8706" width="11.5703125" style="151" customWidth="1"/>
    <col min="8707" max="8707" width="40.42578125" style="151" customWidth="1"/>
    <col min="8708" max="8708" width="5.5703125" style="151" customWidth="1"/>
    <col min="8709" max="8709" width="8.5703125" style="151" customWidth="1"/>
    <col min="8710" max="8710" width="9.85546875" style="151" customWidth="1"/>
    <col min="8711" max="8711" width="13.85546875" style="151" customWidth="1"/>
    <col min="8712" max="8715" width="11.140625" style="151" customWidth="1"/>
    <col min="8716" max="8716" width="75.42578125" style="151" customWidth="1"/>
    <col min="8717" max="8717" width="45.28515625" style="151" customWidth="1"/>
    <col min="8718" max="8718" width="75.42578125" style="151" customWidth="1"/>
    <col min="8719" max="8719" width="45.28515625" style="151" customWidth="1"/>
    <col min="8720" max="8960" width="9.140625" style="151"/>
    <col min="8961" max="8961" width="4.42578125" style="151" customWidth="1"/>
    <col min="8962" max="8962" width="11.5703125" style="151" customWidth="1"/>
    <col min="8963" max="8963" width="40.42578125" style="151" customWidth="1"/>
    <col min="8964" max="8964" width="5.5703125" style="151" customWidth="1"/>
    <col min="8965" max="8965" width="8.5703125" style="151" customWidth="1"/>
    <col min="8966" max="8966" width="9.85546875" style="151" customWidth="1"/>
    <col min="8967" max="8967" width="13.85546875" style="151" customWidth="1"/>
    <col min="8968" max="8971" width="11.140625" style="151" customWidth="1"/>
    <col min="8972" max="8972" width="75.42578125" style="151" customWidth="1"/>
    <col min="8973" max="8973" width="45.28515625" style="151" customWidth="1"/>
    <col min="8974" max="8974" width="75.42578125" style="151" customWidth="1"/>
    <col min="8975" max="8975" width="45.28515625" style="151" customWidth="1"/>
    <col min="8976" max="9216" width="9.140625" style="151"/>
    <col min="9217" max="9217" width="4.42578125" style="151" customWidth="1"/>
    <col min="9218" max="9218" width="11.5703125" style="151" customWidth="1"/>
    <col min="9219" max="9219" width="40.42578125" style="151" customWidth="1"/>
    <col min="9220" max="9220" width="5.5703125" style="151" customWidth="1"/>
    <col min="9221" max="9221" width="8.5703125" style="151" customWidth="1"/>
    <col min="9222" max="9222" width="9.85546875" style="151" customWidth="1"/>
    <col min="9223" max="9223" width="13.85546875" style="151" customWidth="1"/>
    <col min="9224" max="9227" width="11.140625" style="151" customWidth="1"/>
    <col min="9228" max="9228" width="75.42578125" style="151" customWidth="1"/>
    <col min="9229" max="9229" width="45.28515625" style="151" customWidth="1"/>
    <col min="9230" max="9230" width="75.42578125" style="151" customWidth="1"/>
    <col min="9231" max="9231" width="45.28515625" style="151" customWidth="1"/>
    <col min="9232" max="9472" width="9.140625" style="151"/>
    <col min="9473" max="9473" width="4.42578125" style="151" customWidth="1"/>
    <col min="9474" max="9474" width="11.5703125" style="151" customWidth="1"/>
    <col min="9475" max="9475" width="40.42578125" style="151" customWidth="1"/>
    <col min="9476" max="9476" width="5.5703125" style="151" customWidth="1"/>
    <col min="9477" max="9477" width="8.5703125" style="151" customWidth="1"/>
    <col min="9478" max="9478" width="9.85546875" style="151" customWidth="1"/>
    <col min="9479" max="9479" width="13.85546875" style="151" customWidth="1"/>
    <col min="9480" max="9483" width="11.140625" style="151" customWidth="1"/>
    <col min="9484" max="9484" width="75.42578125" style="151" customWidth="1"/>
    <col min="9485" max="9485" width="45.28515625" style="151" customWidth="1"/>
    <col min="9486" max="9486" width="75.42578125" style="151" customWidth="1"/>
    <col min="9487" max="9487" width="45.28515625" style="151" customWidth="1"/>
    <col min="9488" max="9728" width="9.140625" style="151"/>
    <col min="9729" max="9729" width="4.42578125" style="151" customWidth="1"/>
    <col min="9730" max="9730" width="11.5703125" style="151" customWidth="1"/>
    <col min="9731" max="9731" width="40.42578125" style="151" customWidth="1"/>
    <col min="9732" max="9732" width="5.5703125" style="151" customWidth="1"/>
    <col min="9733" max="9733" width="8.5703125" style="151" customWidth="1"/>
    <col min="9734" max="9734" width="9.85546875" style="151" customWidth="1"/>
    <col min="9735" max="9735" width="13.85546875" style="151" customWidth="1"/>
    <col min="9736" max="9739" width="11.140625" style="151" customWidth="1"/>
    <col min="9740" max="9740" width="75.42578125" style="151" customWidth="1"/>
    <col min="9741" max="9741" width="45.28515625" style="151" customWidth="1"/>
    <col min="9742" max="9742" width="75.42578125" style="151" customWidth="1"/>
    <col min="9743" max="9743" width="45.28515625" style="151" customWidth="1"/>
    <col min="9744" max="9984" width="9.140625" style="151"/>
    <col min="9985" max="9985" width="4.42578125" style="151" customWidth="1"/>
    <col min="9986" max="9986" width="11.5703125" style="151" customWidth="1"/>
    <col min="9987" max="9987" width="40.42578125" style="151" customWidth="1"/>
    <col min="9988" max="9988" width="5.5703125" style="151" customWidth="1"/>
    <col min="9989" max="9989" width="8.5703125" style="151" customWidth="1"/>
    <col min="9990" max="9990" width="9.85546875" style="151" customWidth="1"/>
    <col min="9991" max="9991" width="13.85546875" style="151" customWidth="1"/>
    <col min="9992" max="9995" width="11.140625" style="151" customWidth="1"/>
    <col min="9996" max="9996" width="75.42578125" style="151" customWidth="1"/>
    <col min="9997" max="9997" width="45.28515625" style="151" customWidth="1"/>
    <col min="9998" max="9998" width="75.42578125" style="151" customWidth="1"/>
    <col min="9999" max="9999" width="45.28515625" style="151" customWidth="1"/>
    <col min="10000" max="10240" width="9.140625" style="151"/>
    <col min="10241" max="10241" width="4.42578125" style="151" customWidth="1"/>
    <col min="10242" max="10242" width="11.5703125" style="151" customWidth="1"/>
    <col min="10243" max="10243" width="40.42578125" style="151" customWidth="1"/>
    <col min="10244" max="10244" width="5.5703125" style="151" customWidth="1"/>
    <col min="10245" max="10245" width="8.5703125" style="151" customWidth="1"/>
    <col min="10246" max="10246" width="9.85546875" style="151" customWidth="1"/>
    <col min="10247" max="10247" width="13.85546875" style="151" customWidth="1"/>
    <col min="10248" max="10251" width="11.140625" style="151" customWidth="1"/>
    <col min="10252" max="10252" width="75.42578125" style="151" customWidth="1"/>
    <col min="10253" max="10253" width="45.28515625" style="151" customWidth="1"/>
    <col min="10254" max="10254" width="75.42578125" style="151" customWidth="1"/>
    <col min="10255" max="10255" width="45.28515625" style="151" customWidth="1"/>
    <col min="10256" max="10496" width="9.140625" style="151"/>
    <col min="10497" max="10497" width="4.42578125" style="151" customWidth="1"/>
    <col min="10498" max="10498" width="11.5703125" style="151" customWidth="1"/>
    <col min="10499" max="10499" width="40.42578125" style="151" customWidth="1"/>
    <col min="10500" max="10500" width="5.5703125" style="151" customWidth="1"/>
    <col min="10501" max="10501" width="8.5703125" style="151" customWidth="1"/>
    <col min="10502" max="10502" width="9.85546875" style="151" customWidth="1"/>
    <col min="10503" max="10503" width="13.85546875" style="151" customWidth="1"/>
    <col min="10504" max="10507" width="11.140625" style="151" customWidth="1"/>
    <col min="10508" max="10508" width="75.42578125" style="151" customWidth="1"/>
    <col min="10509" max="10509" width="45.28515625" style="151" customWidth="1"/>
    <col min="10510" max="10510" width="75.42578125" style="151" customWidth="1"/>
    <col min="10511" max="10511" width="45.28515625" style="151" customWidth="1"/>
    <col min="10512" max="10752" width="9.140625" style="151"/>
    <col min="10753" max="10753" width="4.42578125" style="151" customWidth="1"/>
    <col min="10754" max="10754" width="11.5703125" style="151" customWidth="1"/>
    <col min="10755" max="10755" width="40.42578125" style="151" customWidth="1"/>
    <col min="10756" max="10756" width="5.5703125" style="151" customWidth="1"/>
    <col min="10757" max="10757" width="8.5703125" style="151" customWidth="1"/>
    <col min="10758" max="10758" width="9.85546875" style="151" customWidth="1"/>
    <col min="10759" max="10759" width="13.85546875" style="151" customWidth="1"/>
    <col min="10760" max="10763" width="11.140625" style="151" customWidth="1"/>
    <col min="10764" max="10764" width="75.42578125" style="151" customWidth="1"/>
    <col min="10765" max="10765" width="45.28515625" style="151" customWidth="1"/>
    <col min="10766" max="10766" width="75.42578125" style="151" customWidth="1"/>
    <col min="10767" max="10767" width="45.28515625" style="151" customWidth="1"/>
    <col min="10768" max="11008" width="9.140625" style="151"/>
    <col min="11009" max="11009" width="4.42578125" style="151" customWidth="1"/>
    <col min="11010" max="11010" width="11.5703125" style="151" customWidth="1"/>
    <col min="11011" max="11011" width="40.42578125" style="151" customWidth="1"/>
    <col min="11012" max="11012" width="5.5703125" style="151" customWidth="1"/>
    <col min="11013" max="11013" width="8.5703125" style="151" customWidth="1"/>
    <col min="11014" max="11014" width="9.85546875" style="151" customWidth="1"/>
    <col min="11015" max="11015" width="13.85546875" style="151" customWidth="1"/>
    <col min="11016" max="11019" width="11.140625" style="151" customWidth="1"/>
    <col min="11020" max="11020" width="75.42578125" style="151" customWidth="1"/>
    <col min="11021" max="11021" width="45.28515625" style="151" customWidth="1"/>
    <col min="11022" max="11022" width="75.42578125" style="151" customWidth="1"/>
    <col min="11023" max="11023" width="45.28515625" style="151" customWidth="1"/>
    <col min="11024" max="11264" width="9.140625" style="151"/>
    <col min="11265" max="11265" width="4.42578125" style="151" customWidth="1"/>
    <col min="11266" max="11266" width="11.5703125" style="151" customWidth="1"/>
    <col min="11267" max="11267" width="40.42578125" style="151" customWidth="1"/>
    <col min="11268" max="11268" width="5.5703125" style="151" customWidth="1"/>
    <col min="11269" max="11269" width="8.5703125" style="151" customWidth="1"/>
    <col min="11270" max="11270" width="9.85546875" style="151" customWidth="1"/>
    <col min="11271" max="11271" width="13.85546875" style="151" customWidth="1"/>
    <col min="11272" max="11275" width="11.140625" style="151" customWidth="1"/>
    <col min="11276" max="11276" width="75.42578125" style="151" customWidth="1"/>
    <col min="11277" max="11277" width="45.28515625" style="151" customWidth="1"/>
    <col min="11278" max="11278" width="75.42578125" style="151" customWidth="1"/>
    <col min="11279" max="11279" width="45.28515625" style="151" customWidth="1"/>
    <col min="11280" max="11520" width="9.140625" style="151"/>
    <col min="11521" max="11521" width="4.42578125" style="151" customWidth="1"/>
    <col min="11522" max="11522" width="11.5703125" style="151" customWidth="1"/>
    <col min="11523" max="11523" width="40.42578125" style="151" customWidth="1"/>
    <col min="11524" max="11524" width="5.5703125" style="151" customWidth="1"/>
    <col min="11525" max="11525" width="8.5703125" style="151" customWidth="1"/>
    <col min="11526" max="11526" width="9.85546875" style="151" customWidth="1"/>
    <col min="11527" max="11527" width="13.85546875" style="151" customWidth="1"/>
    <col min="11528" max="11531" width="11.140625" style="151" customWidth="1"/>
    <col min="11532" max="11532" width="75.42578125" style="151" customWidth="1"/>
    <col min="11533" max="11533" width="45.28515625" style="151" customWidth="1"/>
    <col min="11534" max="11534" width="75.42578125" style="151" customWidth="1"/>
    <col min="11535" max="11535" width="45.28515625" style="151" customWidth="1"/>
    <col min="11536" max="11776" width="9.140625" style="151"/>
    <col min="11777" max="11777" width="4.42578125" style="151" customWidth="1"/>
    <col min="11778" max="11778" width="11.5703125" style="151" customWidth="1"/>
    <col min="11779" max="11779" width="40.42578125" style="151" customWidth="1"/>
    <col min="11780" max="11780" width="5.5703125" style="151" customWidth="1"/>
    <col min="11781" max="11781" width="8.5703125" style="151" customWidth="1"/>
    <col min="11782" max="11782" width="9.85546875" style="151" customWidth="1"/>
    <col min="11783" max="11783" width="13.85546875" style="151" customWidth="1"/>
    <col min="11784" max="11787" width="11.140625" style="151" customWidth="1"/>
    <col min="11788" max="11788" width="75.42578125" style="151" customWidth="1"/>
    <col min="11789" max="11789" width="45.28515625" style="151" customWidth="1"/>
    <col min="11790" max="11790" width="75.42578125" style="151" customWidth="1"/>
    <col min="11791" max="11791" width="45.28515625" style="151" customWidth="1"/>
    <col min="11792" max="12032" width="9.140625" style="151"/>
    <col min="12033" max="12033" width="4.42578125" style="151" customWidth="1"/>
    <col min="12034" max="12034" width="11.5703125" style="151" customWidth="1"/>
    <col min="12035" max="12035" width="40.42578125" style="151" customWidth="1"/>
    <col min="12036" max="12036" width="5.5703125" style="151" customWidth="1"/>
    <col min="12037" max="12037" width="8.5703125" style="151" customWidth="1"/>
    <col min="12038" max="12038" width="9.85546875" style="151" customWidth="1"/>
    <col min="12039" max="12039" width="13.85546875" style="151" customWidth="1"/>
    <col min="12040" max="12043" width="11.140625" style="151" customWidth="1"/>
    <col min="12044" max="12044" width="75.42578125" style="151" customWidth="1"/>
    <col min="12045" max="12045" width="45.28515625" style="151" customWidth="1"/>
    <col min="12046" max="12046" width="75.42578125" style="151" customWidth="1"/>
    <col min="12047" max="12047" width="45.28515625" style="151" customWidth="1"/>
    <col min="12048" max="12288" width="9.140625" style="151"/>
    <col min="12289" max="12289" width="4.42578125" style="151" customWidth="1"/>
    <col min="12290" max="12290" width="11.5703125" style="151" customWidth="1"/>
    <col min="12291" max="12291" width="40.42578125" style="151" customWidth="1"/>
    <col min="12292" max="12292" width="5.5703125" style="151" customWidth="1"/>
    <col min="12293" max="12293" width="8.5703125" style="151" customWidth="1"/>
    <col min="12294" max="12294" width="9.85546875" style="151" customWidth="1"/>
    <col min="12295" max="12295" width="13.85546875" style="151" customWidth="1"/>
    <col min="12296" max="12299" width="11.140625" style="151" customWidth="1"/>
    <col min="12300" max="12300" width="75.42578125" style="151" customWidth="1"/>
    <col min="12301" max="12301" width="45.28515625" style="151" customWidth="1"/>
    <col min="12302" max="12302" width="75.42578125" style="151" customWidth="1"/>
    <col min="12303" max="12303" width="45.28515625" style="151" customWidth="1"/>
    <col min="12304" max="12544" width="9.140625" style="151"/>
    <col min="12545" max="12545" width="4.42578125" style="151" customWidth="1"/>
    <col min="12546" max="12546" width="11.5703125" style="151" customWidth="1"/>
    <col min="12547" max="12547" width="40.42578125" style="151" customWidth="1"/>
    <col min="12548" max="12548" width="5.5703125" style="151" customWidth="1"/>
    <col min="12549" max="12549" width="8.5703125" style="151" customWidth="1"/>
    <col min="12550" max="12550" width="9.85546875" style="151" customWidth="1"/>
    <col min="12551" max="12551" width="13.85546875" style="151" customWidth="1"/>
    <col min="12552" max="12555" width="11.140625" style="151" customWidth="1"/>
    <col min="12556" max="12556" width="75.42578125" style="151" customWidth="1"/>
    <col min="12557" max="12557" width="45.28515625" style="151" customWidth="1"/>
    <col min="12558" max="12558" width="75.42578125" style="151" customWidth="1"/>
    <col min="12559" max="12559" width="45.28515625" style="151" customWidth="1"/>
    <col min="12560" max="12800" width="9.140625" style="151"/>
    <col min="12801" max="12801" width="4.42578125" style="151" customWidth="1"/>
    <col min="12802" max="12802" width="11.5703125" style="151" customWidth="1"/>
    <col min="12803" max="12803" width="40.42578125" style="151" customWidth="1"/>
    <col min="12804" max="12804" width="5.5703125" style="151" customWidth="1"/>
    <col min="12805" max="12805" width="8.5703125" style="151" customWidth="1"/>
    <col min="12806" max="12806" width="9.85546875" style="151" customWidth="1"/>
    <col min="12807" max="12807" width="13.85546875" style="151" customWidth="1"/>
    <col min="12808" max="12811" width="11.140625" style="151" customWidth="1"/>
    <col min="12812" max="12812" width="75.42578125" style="151" customWidth="1"/>
    <col min="12813" max="12813" width="45.28515625" style="151" customWidth="1"/>
    <col min="12814" max="12814" width="75.42578125" style="151" customWidth="1"/>
    <col min="12815" max="12815" width="45.28515625" style="151" customWidth="1"/>
    <col min="12816" max="13056" width="9.140625" style="151"/>
    <col min="13057" max="13057" width="4.42578125" style="151" customWidth="1"/>
    <col min="13058" max="13058" width="11.5703125" style="151" customWidth="1"/>
    <col min="13059" max="13059" width="40.42578125" style="151" customWidth="1"/>
    <col min="13060" max="13060" width="5.5703125" style="151" customWidth="1"/>
    <col min="13061" max="13061" width="8.5703125" style="151" customWidth="1"/>
    <col min="13062" max="13062" width="9.85546875" style="151" customWidth="1"/>
    <col min="13063" max="13063" width="13.85546875" style="151" customWidth="1"/>
    <col min="13064" max="13067" width="11.140625" style="151" customWidth="1"/>
    <col min="13068" max="13068" width="75.42578125" style="151" customWidth="1"/>
    <col min="13069" max="13069" width="45.28515625" style="151" customWidth="1"/>
    <col min="13070" max="13070" width="75.42578125" style="151" customWidth="1"/>
    <col min="13071" max="13071" width="45.28515625" style="151" customWidth="1"/>
    <col min="13072" max="13312" width="9.140625" style="151"/>
    <col min="13313" max="13313" width="4.42578125" style="151" customWidth="1"/>
    <col min="13314" max="13314" width="11.5703125" style="151" customWidth="1"/>
    <col min="13315" max="13315" width="40.42578125" style="151" customWidth="1"/>
    <col min="13316" max="13316" width="5.5703125" style="151" customWidth="1"/>
    <col min="13317" max="13317" width="8.5703125" style="151" customWidth="1"/>
    <col min="13318" max="13318" width="9.85546875" style="151" customWidth="1"/>
    <col min="13319" max="13319" width="13.85546875" style="151" customWidth="1"/>
    <col min="13320" max="13323" width="11.140625" style="151" customWidth="1"/>
    <col min="13324" max="13324" width="75.42578125" style="151" customWidth="1"/>
    <col min="13325" max="13325" width="45.28515625" style="151" customWidth="1"/>
    <col min="13326" max="13326" width="75.42578125" style="151" customWidth="1"/>
    <col min="13327" max="13327" width="45.28515625" style="151" customWidth="1"/>
    <col min="13328" max="13568" width="9.140625" style="151"/>
    <col min="13569" max="13569" width="4.42578125" style="151" customWidth="1"/>
    <col min="13570" max="13570" width="11.5703125" style="151" customWidth="1"/>
    <col min="13571" max="13571" width="40.42578125" style="151" customWidth="1"/>
    <col min="13572" max="13572" width="5.5703125" style="151" customWidth="1"/>
    <col min="13573" max="13573" width="8.5703125" style="151" customWidth="1"/>
    <col min="13574" max="13574" width="9.85546875" style="151" customWidth="1"/>
    <col min="13575" max="13575" width="13.85546875" style="151" customWidth="1"/>
    <col min="13576" max="13579" width="11.140625" style="151" customWidth="1"/>
    <col min="13580" max="13580" width="75.42578125" style="151" customWidth="1"/>
    <col min="13581" max="13581" width="45.28515625" style="151" customWidth="1"/>
    <col min="13582" max="13582" width="75.42578125" style="151" customWidth="1"/>
    <col min="13583" max="13583" width="45.28515625" style="151" customWidth="1"/>
    <col min="13584" max="13824" width="9.140625" style="151"/>
    <col min="13825" max="13825" width="4.42578125" style="151" customWidth="1"/>
    <col min="13826" max="13826" width="11.5703125" style="151" customWidth="1"/>
    <col min="13827" max="13827" width="40.42578125" style="151" customWidth="1"/>
    <col min="13828" max="13828" width="5.5703125" style="151" customWidth="1"/>
    <col min="13829" max="13829" width="8.5703125" style="151" customWidth="1"/>
    <col min="13830" max="13830" width="9.85546875" style="151" customWidth="1"/>
    <col min="13831" max="13831" width="13.85546875" style="151" customWidth="1"/>
    <col min="13832" max="13835" width="11.140625" style="151" customWidth="1"/>
    <col min="13836" max="13836" width="75.42578125" style="151" customWidth="1"/>
    <col min="13837" max="13837" width="45.28515625" style="151" customWidth="1"/>
    <col min="13838" max="13838" width="75.42578125" style="151" customWidth="1"/>
    <col min="13839" max="13839" width="45.28515625" style="151" customWidth="1"/>
    <col min="13840" max="14080" width="9.140625" style="151"/>
    <col min="14081" max="14081" width="4.42578125" style="151" customWidth="1"/>
    <col min="14082" max="14082" width="11.5703125" style="151" customWidth="1"/>
    <col min="14083" max="14083" width="40.42578125" style="151" customWidth="1"/>
    <col min="14084" max="14084" width="5.5703125" style="151" customWidth="1"/>
    <col min="14085" max="14085" width="8.5703125" style="151" customWidth="1"/>
    <col min="14086" max="14086" width="9.85546875" style="151" customWidth="1"/>
    <col min="14087" max="14087" width="13.85546875" style="151" customWidth="1"/>
    <col min="14088" max="14091" width="11.140625" style="151" customWidth="1"/>
    <col min="14092" max="14092" width="75.42578125" style="151" customWidth="1"/>
    <col min="14093" max="14093" width="45.28515625" style="151" customWidth="1"/>
    <col min="14094" max="14094" width="75.42578125" style="151" customWidth="1"/>
    <col min="14095" max="14095" width="45.28515625" style="151" customWidth="1"/>
    <col min="14096" max="14336" width="9.140625" style="151"/>
    <col min="14337" max="14337" width="4.42578125" style="151" customWidth="1"/>
    <col min="14338" max="14338" width="11.5703125" style="151" customWidth="1"/>
    <col min="14339" max="14339" width="40.42578125" style="151" customWidth="1"/>
    <col min="14340" max="14340" width="5.5703125" style="151" customWidth="1"/>
    <col min="14341" max="14341" width="8.5703125" style="151" customWidth="1"/>
    <col min="14342" max="14342" width="9.85546875" style="151" customWidth="1"/>
    <col min="14343" max="14343" width="13.85546875" style="151" customWidth="1"/>
    <col min="14344" max="14347" width="11.140625" style="151" customWidth="1"/>
    <col min="14348" max="14348" width="75.42578125" style="151" customWidth="1"/>
    <col min="14349" max="14349" width="45.28515625" style="151" customWidth="1"/>
    <col min="14350" max="14350" width="75.42578125" style="151" customWidth="1"/>
    <col min="14351" max="14351" width="45.28515625" style="151" customWidth="1"/>
    <col min="14352" max="14592" width="9.140625" style="151"/>
    <col min="14593" max="14593" width="4.42578125" style="151" customWidth="1"/>
    <col min="14594" max="14594" width="11.5703125" style="151" customWidth="1"/>
    <col min="14595" max="14595" width="40.42578125" style="151" customWidth="1"/>
    <col min="14596" max="14596" width="5.5703125" style="151" customWidth="1"/>
    <col min="14597" max="14597" width="8.5703125" style="151" customWidth="1"/>
    <col min="14598" max="14598" width="9.85546875" style="151" customWidth="1"/>
    <col min="14599" max="14599" width="13.85546875" style="151" customWidth="1"/>
    <col min="14600" max="14603" width="11.140625" style="151" customWidth="1"/>
    <col min="14604" max="14604" width="75.42578125" style="151" customWidth="1"/>
    <col min="14605" max="14605" width="45.28515625" style="151" customWidth="1"/>
    <col min="14606" max="14606" width="75.42578125" style="151" customWidth="1"/>
    <col min="14607" max="14607" width="45.28515625" style="151" customWidth="1"/>
    <col min="14608" max="14848" width="9.140625" style="151"/>
    <col min="14849" max="14849" width="4.42578125" style="151" customWidth="1"/>
    <col min="14850" max="14850" width="11.5703125" style="151" customWidth="1"/>
    <col min="14851" max="14851" width="40.42578125" style="151" customWidth="1"/>
    <col min="14852" max="14852" width="5.5703125" style="151" customWidth="1"/>
    <col min="14853" max="14853" width="8.5703125" style="151" customWidth="1"/>
    <col min="14854" max="14854" width="9.85546875" style="151" customWidth="1"/>
    <col min="14855" max="14855" width="13.85546875" style="151" customWidth="1"/>
    <col min="14856" max="14859" width="11.140625" style="151" customWidth="1"/>
    <col min="14860" max="14860" width="75.42578125" style="151" customWidth="1"/>
    <col min="14861" max="14861" width="45.28515625" style="151" customWidth="1"/>
    <col min="14862" max="14862" width="75.42578125" style="151" customWidth="1"/>
    <col min="14863" max="14863" width="45.28515625" style="151" customWidth="1"/>
    <col min="14864" max="15104" width="9.140625" style="151"/>
    <col min="15105" max="15105" width="4.42578125" style="151" customWidth="1"/>
    <col min="15106" max="15106" width="11.5703125" style="151" customWidth="1"/>
    <col min="15107" max="15107" width="40.42578125" style="151" customWidth="1"/>
    <col min="15108" max="15108" width="5.5703125" style="151" customWidth="1"/>
    <col min="15109" max="15109" width="8.5703125" style="151" customWidth="1"/>
    <col min="15110" max="15110" width="9.85546875" style="151" customWidth="1"/>
    <col min="15111" max="15111" width="13.85546875" style="151" customWidth="1"/>
    <col min="15112" max="15115" width="11.140625" style="151" customWidth="1"/>
    <col min="15116" max="15116" width="75.42578125" style="151" customWidth="1"/>
    <col min="15117" max="15117" width="45.28515625" style="151" customWidth="1"/>
    <col min="15118" max="15118" width="75.42578125" style="151" customWidth="1"/>
    <col min="15119" max="15119" width="45.28515625" style="151" customWidth="1"/>
    <col min="15120" max="15360" width="9.140625" style="151"/>
    <col min="15361" max="15361" width="4.42578125" style="151" customWidth="1"/>
    <col min="15362" max="15362" width="11.5703125" style="151" customWidth="1"/>
    <col min="15363" max="15363" width="40.42578125" style="151" customWidth="1"/>
    <col min="15364" max="15364" width="5.5703125" style="151" customWidth="1"/>
    <col min="15365" max="15365" width="8.5703125" style="151" customWidth="1"/>
    <col min="15366" max="15366" width="9.85546875" style="151" customWidth="1"/>
    <col min="15367" max="15367" width="13.85546875" style="151" customWidth="1"/>
    <col min="15368" max="15371" width="11.140625" style="151" customWidth="1"/>
    <col min="15372" max="15372" width="75.42578125" style="151" customWidth="1"/>
    <col min="15373" max="15373" width="45.28515625" style="151" customWidth="1"/>
    <col min="15374" max="15374" width="75.42578125" style="151" customWidth="1"/>
    <col min="15375" max="15375" width="45.28515625" style="151" customWidth="1"/>
    <col min="15376" max="15616" width="9.140625" style="151"/>
    <col min="15617" max="15617" width="4.42578125" style="151" customWidth="1"/>
    <col min="15618" max="15618" width="11.5703125" style="151" customWidth="1"/>
    <col min="15619" max="15619" width="40.42578125" style="151" customWidth="1"/>
    <col min="15620" max="15620" width="5.5703125" style="151" customWidth="1"/>
    <col min="15621" max="15621" width="8.5703125" style="151" customWidth="1"/>
    <col min="15622" max="15622" width="9.85546875" style="151" customWidth="1"/>
    <col min="15623" max="15623" width="13.85546875" style="151" customWidth="1"/>
    <col min="15624" max="15627" width="11.140625" style="151" customWidth="1"/>
    <col min="15628" max="15628" width="75.42578125" style="151" customWidth="1"/>
    <col min="15629" max="15629" width="45.28515625" style="151" customWidth="1"/>
    <col min="15630" max="15630" width="75.42578125" style="151" customWidth="1"/>
    <col min="15631" max="15631" width="45.28515625" style="151" customWidth="1"/>
    <col min="15632" max="15872" width="9.140625" style="151"/>
    <col min="15873" max="15873" width="4.42578125" style="151" customWidth="1"/>
    <col min="15874" max="15874" width="11.5703125" style="151" customWidth="1"/>
    <col min="15875" max="15875" width="40.42578125" style="151" customWidth="1"/>
    <col min="15876" max="15876" width="5.5703125" style="151" customWidth="1"/>
    <col min="15877" max="15877" width="8.5703125" style="151" customWidth="1"/>
    <col min="15878" max="15878" width="9.85546875" style="151" customWidth="1"/>
    <col min="15879" max="15879" width="13.85546875" style="151" customWidth="1"/>
    <col min="15880" max="15883" width="11.140625" style="151" customWidth="1"/>
    <col min="15884" max="15884" width="75.42578125" style="151" customWidth="1"/>
    <col min="15885" max="15885" width="45.28515625" style="151" customWidth="1"/>
    <col min="15886" max="15886" width="75.42578125" style="151" customWidth="1"/>
    <col min="15887" max="15887" width="45.28515625" style="151" customWidth="1"/>
    <col min="15888" max="16128" width="9.140625" style="151"/>
    <col min="16129" max="16129" width="4.42578125" style="151" customWidth="1"/>
    <col min="16130" max="16130" width="11.5703125" style="151" customWidth="1"/>
    <col min="16131" max="16131" width="40.42578125" style="151" customWidth="1"/>
    <col min="16132" max="16132" width="5.5703125" style="151" customWidth="1"/>
    <col min="16133" max="16133" width="8.5703125" style="151" customWidth="1"/>
    <col min="16134" max="16134" width="9.85546875" style="151" customWidth="1"/>
    <col min="16135" max="16135" width="13.85546875" style="151" customWidth="1"/>
    <col min="16136" max="16139" width="11.140625" style="151" customWidth="1"/>
    <col min="16140" max="16140" width="75.42578125" style="151" customWidth="1"/>
    <col min="16141" max="16141" width="45.28515625" style="151" customWidth="1"/>
    <col min="16142" max="16142" width="75.42578125" style="151" customWidth="1"/>
    <col min="16143" max="16143" width="45.28515625" style="151" customWidth="1"/>
    <col min="16144" max="16384" width="9.140625" style="151"/>
  </cols>
  <sheetData>
    <row r="1" spans="1:82" ht="15.75" x14ac:dyDescent="0.25">
      <c r="A1" s="150" t="s">
        <v>79</v>
      </c>
      <c r="B1" s="150"/>
      <c r="C1" s="150"/>
      <c r="D1" s="150"/>
      <c r="E1" s="150"/>
      <c r="F1" s="150"/>
      <c r="G1" s="150"/>
    </row>
    <row r="2" spans="1:82" ht="14.25" customHeight="1" thickBot="1" x14ac:dyDescent="0.25">
      <c r="B2" s="152"/>
      <c r="C2" s="153"/>
      <c r="D2" s="153"/>
      <c r="E2" s="154"/>
      <c r="F2" s="153"/>
      <c r="G2" s="153"/>
    </row>
    <row r="3" spans="1:82" ht="13.5" thickTop="1" x14ac:dyDescent="0.2">
      <c r="A3" s="93" t="s">
        <v>48</v>
      </c>
      <c r="B3" s="94"/>
      <c r="C3" s="95" t="str">
        <f>CONCATENATE(cislostavby," ",nazevstavby)</f>
        <v>20200620 KINO SVĚT VE ZNOJMĚ</v>
      </c>
      <c r="D3" s="96"/>
      <c r="E3" s="155" t="s">
        <v>64</v>
      </c>
      <c r="F3" s="156">
        <f>Rekapitulace!H1</f>
        <v>20200620</v>
      </c>
      <c r="G3" s="157"/>
    </row>
    <row r="4" spans="1:82" ht="13.5" thickBot="1" x14ac:dyDescent="0.25">
      <c r="A4" s="158" t="s">
        <v>50</v>
      </c>
      <c r="B4" s="102"/>
      <c r="C4" s="103" t="str">
        <f>CONCATENATE(cisloobjektu," ",nazevobjektu)</f>
        <v>0001 REKONSTRUKCE TOALET-bourání</v>
      </c>
      <c r="D4" s="104"/>
      <c r="E4" s="159" t="str">
        <f>Rekapitulace!G2</f>
        <v>REKONSTRUKCE TOALET</v>
      </c>
      <c r="F4" s="160"/>
      <c r="G4" s="161"/>
    </row>
    <row r="5" spans="1:82" ht="13.5" thickTop="1" x14ac:dyDescent="0.2">
      <c r="A5" s="162"/>
    </row>
    <row r="6" spans="1:82" ht="22.5" x14ac:dyDescent="0.2">
      <c r="A6" s="164" t="s">
        <v>65</v>
      </c>
      <c r="B6" s="165" t="s">
        <v>66</v>
      </c>
      <c r="C6" s="165" t="s">
        <v>67</v>
      </c>
      <c r="D6" s="165" t="s">
        <v>68</v>
      </c>
      <c r="E6" s="165" t="s">
        <v>69</v>
      </c>
      <c r="F6" s="165" t="s">
        <v>70</v>
      </c>
      <c r="G6" s="166" t="s">
        <v>71</v>
      </c>
      <c r="H6" s="167" t="s">
        <v>72</v>
      </c>
      <c r="I6" s="167" t="s">
        <v>73</v>
      </c>
      <c r="J6" s="167" t="s">
        <v>74</v>
      </c>
      <c r="K6" s="167" t="s">
        <v>75</v>
      </c>
    </row>
    <row r="7" spans="1:82" x14ac:dyDescent="0.2">
      <c r="A7" s="168" t="s">
        <v>76</v>
      </c>
      <c r="B7" s="169" t="s">
        <v>85</v>
      </c>
      <c r="C7" s="170" t="s">
        <v>86</v>
      </c>
      <c r="D7" s="171"/>
      <c r="E7" s="172"/>
      <c r="F7" s="172"/>
      <c r="G7" s="173"/>
      <c r="H7" s="174"/>
      <c r="I7" s="175"/>
      <c r="J7" s="174"/>
      <c r="K7" s="175"/>
      <c r="Q7" s="176">
        <v>1</v>
      </c>
    </row>
    <row r="8" spans="1:82" x14ac:dyDescent="0.2">
      <c r="A8" s="177">
        <v>1</v>
      </c>
      <c r="B8" s="178" t="s">
        <v>87</v>
      </c>
      <c r="C8" s="179" t="s">
        <v>88</v>
      </c>
      <c r="D8" s="180" t="s">
        <v>89</v>
      </c>
      <c r="E8" s="181">
        <v>19.744</v>
      </c>
      <c r="F8" s="181">
        <v>0</v>
      </c>
      <c r="G8" s="182">
        <f>E8*F8</f>
        <v>0</v>
      </c>
      <c r="H8" s="183">
        <v>6.7000000000000002E-4</v>
      </c>
      <c r="I8" s="183">
        <f>E8*H8</f>
        <v>1.3228480000000001E-2</v>
      </c>
      <c r="J8" s="183">
        <v>-0.184</v>
      </c>
      <c r="K8" s="183">
        <f>E8*J8</f>
        <v>-3.6328959999999997</v>
      </c>
      <c r="Q8" s="176">
        <v>2</v>
      </c>
      <c r="AA8" s="151">
        <v>1</v>
      </c>
      <c r="AB8" s="151">
        <v>1</v>
      </c>
      <c r="AC8" s="151">
        <v>1</v>
      </c>
      <c r="BB8" s="151">
        <v>1</v>
      </c>
      <c r="BC8" s="151">
        <f>IF(BB8=1,G8,0)</f>
        <v>0</v>
      </c>
      <c r="BD8" s="151">
        <f>IF(BB8=2,G8,0)</f>
        <v>0</v>
      </c>
      <c r="BE8" s="151">
        <f>IF(BB8=3,G8,0)</f>
        <v>0</v>
      </c>
      <c r="BF8" s="151">
        <f>IF(BB8=4,G8,0)</f>
        <v>0</v>
      </c>
      <c r="BG8" s="151">
        <f>IF(BB8=5,G8,0)</f>
        <v>0</v>
      </c>
      <c r="CA8" s="151">
        <v>1</v>
      </c>
      <c r="CB8" s="151">
        <v>1</v>
      </c>
      <c r="CC8" s="176"/>
      <c r="CD8" s="176"/>
    </row>
    <row r="9" spans="1:82" x14ac:dyDescent="0.2">
      <c r="A9" s="184"/>
      <c r="B9" s="185"/>
      <c r="C9" s="187" t="s">
        <v>90</v>
      </c>
      <c r="D9" s="188"/>
      <c r="E9" s="189">
        <v>18.192</v>
      </c>
      <c r="F9" s="190"/>
      <c r="G9" s="191"/>
      <c r="I9" s="192"/>
      <c r="K9" s="192"/>
      <c r="M9" s="186" t="s">
        <v>90</v>
      </c>
      <c r="O9" s="186"/>
      <c r="Q9" s="176"/>
    </row>
    <row r="10" spans="1:82" x14ac:dyDescent="0.2">
      <c r="A10" s="184"/>
      <c r="B10" s="185"/>
      <c r="C10" s="187" t="s">
        <v>91</v>
      </c>
      <c r="D10" s="188"/>
      <c r="E10" s="189">
        <v>-3.6</v>
      </c>
      <c r="F10" s="190"/>
      <c r="G10" s="191"/>
      <c r="I10" s="192"/>
      <c r="K10" s="192"/>
      <c r="M10" s="186" t="s">
        <v>91</v>
      </c>
      <c r="O10" s="186"/>
      <c r="Q10" s="176"/>
    </row>
    <row r="11" spans="1:82" x14ac:dyDescent="0.2">
      <c r="A11" s="184"/>
      <c r="B11" s="185"/>
      <c r="C11" s="187" t="s">
        <v>92</v>
      </c>
      <c r="D11" s="188"/>
      <c r="E11" s="189">
        <v>0</v>
      </c>
      <c r="F11" s="190"/>
      <c r="G11" s="191"/>
      <c r="I11" s="192"/>
      <c r="K11" s="192"/>
      <c r="M11" s="186">
        <v>0</v>
      </c>
      <c r="O11" s="186"/>
      <c r="Q11" s="176"/>
    </row>
    <row r="12" spans="1:82" x14ac:dyDescent="0.2">
      <c r="A12" s="184"/>
      <c r="B12" s="185"/>
      <c r="C12" s="187" t="s">
        <v>93</v>
      </c>
      <c r="D12" s="188"/>
      <c r="E12" s="189">
        <v>7.5519999999999996</v>
      </c>
      <c r="F12" s="190"/>
      <c r="G12" s="191"/>
      <c r="I12" s="192"/>
      <c r="K12" s="192"/>
      <c r="M12" s="186" t="s">
        <v>93</v>
      </c>
      <c r="O12" s="186"/>
      <c r="Q12" s="176"/>
    </row>
    <row r="13" spans="1:82" x14ac:dyDescent="0.2">
      <c r="A13" s="184"/>
      <c r="B13" s="185"/>
      <c r="C13" s="187" t="s">
        <v>94</v>
      </c>
      <c r="D13" s="188"/>
      <c r="E13" s="189">
        <v>-2.4</v>
      </c>
      <c r="F13" s="190"/>
      <c r="G13" s="191"/>
      <c r="I13" s="192"/>
      <c r="K13" s="192"/>
      <c r="M13" s="186" t="s">
        <v>94</v>
      </c>
      <c r="O13" s="186"/>
      <c r="Q13" s="176"/>
    </row>
    <row r="14" spans="1:82" ht="22.5" x14ac:dyDescent="0.2">
      <c r="A14" s="177">
        <v>2</v>
      </c>
      <c r="B14" s="178" t="s">
        <v>95</v>
      </c>
      <c r="C14" s="179" t="s">
        <v>96</v>
      </c>
      <c r="D14" s="180" t="s">
        <v>89</v>
      </c>
      <c r="E14" s="181">
        <v>25.348800000000001</v>
      </c>
      <c r="F14" s="181">
        <v>0</v>
      </c>
      <c r="G14" s="182">
        <f>E14*F14</f>
        <v>0</v>
      </c>
      <c r="H14" s="183">
        <v>0</v>
      </c>
      <c r="I14" s="183">
        <f>E14*H14</f>
        <v>0</v>
      </c>
      <c r="J14" s="183">
        <v>-0.02</v>
      </c>
      <c r="K14" s="183">
        <f>E14*J14</f>
        <v>-0.50697599999999998</v>
      </c>
      <c r="Q14" s="176">
        <v>2</v>
      </c>
      <c r="AA14" s="151">
        <v>1</v>
      </c>
      <c r="AB14" s="151">
        <v>1</v>
      </c>
      <c r="AC14" s="151">
        <v>1</v>
      </c>
      <c r="BB14" s="151">
        <v>1</v>
      </c>
      <c r="BC14" s="151">
        <f>IF(BB14=1,G14,0)</f>
        <v>0</v>
      </c>
      <c r="BD14" s="151">
        <f>IF(BB14=2,G14,0)</f>
        <v>0</v>
      </c>
      <c r="BE14" s="151">
        <f>IF(BB14=3,G14,0)</f>
        <v>0</v>
      </c>
      <c r="BF14" s="151">
        <f>IF(BB14=4,G14,0)</f>
        <v>0</v>
      </c>
      <c r="BG14" s="151">
        <f>IF(BB14=5,G14,0)</f>
        <v>0</v>
      </c>
      <c r="CA14" s="151">
        <v>1</v>
      </c>
      <c r="CB14" s="151">
        <v>1</v>
      </c>
      <c r="CC14" s="176"/>
      <c r="CD14" s="176"/>
    </row>
    <row r="15" spans="1:82" x14ac:dyDescent="0.2">
      <c r="A15" s="184"/>
      <c r="B15" s="185"/>
      <c r="C15" s="187" t="s">
        <v>97</v>
      </c>
      <c r="D15" s="188"/>
      <c r="E15" s="189">
        <v>3.3456000000000001</v>
      </c>
      <c r="F15" s="190"/>
      <c r="G15" s="191"/>
      <c r="I15" s="192"/>
      <c r="K15" s="192"/>
      <c r="M15" s="186" t="s">
        <v>97</v>
      </c>
      <c r="O15" s="186"/>
      <c r="Q15" s="176"/>
    </row>
    <row r="16" spans="1:82" x14ac:dyDescent="0.2">
      <c r="A16" s="184"/>
      <c r="B16" s="185"/>
      <c r="C16" s="187" t="s">
        <v>98</v>
      </c>
      <c r="D16" s="188"/>
      <c r="E16" s="189">
        <v>7.5616000000000003</v>
      </c>
      <c r="F16" s="190"/>
      <c r="G16" s="191"/>
      <c r="I16" s="192"/>
      <c r="K16" s="192"/>
      <c r="M16" s="186" t="s">
        <v>98</v>
      </c>
      <c r="O16" s="186"/>
      <c r="Q16" s="176"/>
    </row>
    <row r="17" spans="1:82" x14ac:dyDescent="0.2">
      <c r="A17" s="184"/>
      <c r="B17" s="185"/>
      <c r="C17" s="187" t="s">
        <v>99</v>
      </c>
      <c r="D17" s="188"/>
      <c r="E17" s="189">
        <v>0.13500000000000001</v>
      </c>
      <c r="F17" s="190"/>
      <c r="G17" s="191"/>
      <c r="I17" s="192"/>
      <c r="K17" s="192"/>
      <c r="M17" s="186" t="s">
        <v>99</v>
      </c>
      <c r="O17" s="186"/>
      <c r="Q17" s="176"/>
    </row>
    <row r="18" spans="1:82" x14ac:dyDescent="0.2">
      <c r="A18" s="184"/>
      <c r="B18" s="185"/>
      <c r="C18" s="187" t="s">
        <v>100</v>
      </c>
      <c r="D18" s="188"/>
      <c r="E18" s="189">
        <v>0.12</v>
      </c>
      <c r="F18" s="190"/>
      <c r="G18" s="191"/>
      <c r="I18" s="192"/>
      <c r="K18" s="192"/>
      <c r="M18" s="186" t="s">
        <v>100</v>
      </c>
      <c r="O18" s="186"/>
      <c r="Q18" s="176"/>
    </row>
    <row r="19" spans="1:82" x14ac:dyDescent="0.2">
      <c r="A19" s="184"/>
      <c r="B19" s="185"/>
      <c r="C19" s="212" t="s">
        <v>101</v>
      </c>
      <c r="D19" s="188"/>
      <c r="E19" s="211">
        <v>11.162199999999999</v>
      </c>
      <c r="F19" s="190"/>
      <c r="G19" s="191"/>
      <c r="I19" s="192"/>
      <c r="K19" s="192"/>
      <c r="M19" s="186" t="s">
        <v>101</v>
      </c>
      <c r="O19" s="186"/>
      <c r="Q19" s="176"/>
    </row>
    <row r="20" spans="1:82" x14ac:dyDescent="0.2">
      <c r="A20" s="184"/>
      <c r="B20" s="185"/>
      <c r="C20" s="187" t="s">
        <v>92</v>
      </c>
      <c r="D20" s="188"/>
      <c r="E20" s="189">
        <v>0</v>
      </c>
      <c r="F20" s="190"/>
      <c r="G20" s="191"/>
      <c r="I20" s="192"/>
      <c r="K20" s="192"/>
      <c r="M20" s="186">
        <v>0</v>
      </c>
      <c r="O20" s="186"/>
      <c r="Q20" s="176"/>
    </row>
    <row r="21" spans="1:82" x14ac:dyDescent="0.2">
      <c r="A21" s="184"/>
      <c r="B21" s="185"/>
      <c r="C21" s="187" t="s">
        <v>102</v>
      </c>
      <c r="D21" s="188"/>
      <c r="E21" s="189">
        <v>4.4539999999999997</v>
      </c>
      <c r="F21" s="190"/>
      <c r="G21" s="191"/>
      <c r="I21" s="192"/>
      <c r="K21" s="192"/>
      <c r="M21" s="186" t="s">
        <v>102</v>
      </c>
      <c r="O21" s="186"/>
      <c r="Q21" s="176"/>
    </row>
    <row r="22" spans="1:82" x14ac:dyDescent="0.2">
      <c r="A22" s="184"/>
      <c r="B22" s="185"/>
      <c r="C22" s="187" t="s">
        <v>103</v>
      </c>
      <c r="D22" s="188"/>
      <c r="E22" s="189">
        <v>4.3071999999999999</v>
      </c>
      <c r="F22" s="190"/>
      <c r="G22" s="191"/>
      <c r="I22" s="192"/>
      <c r="K22" s="192"/>
      <c r="M22" s="186" t="s">
        <v>103</v>
      </c>
      <c r="O22" s="186"/>
      <c r="Q22" s="176"/>
    </row>
    <row r="23" spans="1:82" x14ac:dyDescent="0.2">
      <c r="A23" s="184"/>
      <c r="B23" s="185"/>
      <c r="C23" s="187" t="s">
        <v>104</v>
      </c>
      <c r="D23" s="188"/>
      <c r="E23" s="189">
        <v>5.1703999999999999</v>
      </c>
      <c r="F23" s="190"/>
      <c r="G23" s="191"/>
      <c r="I23" s="192"/>
      <c r="K23" s="192"/>
      <c r="M23" s="186" t="s">
        <v>104</v>
      </c>
      <c r="O23" s="186"/>
      <c r="Q23" s="176"/>
    </row>
    <row r="24" spans="1:82" x14ac:dyDescent="0.2">
      <c r="A24" s="184"/>
      <c r="B24" s="185"/>
      <c r="C24" s="187" t="s">
        <v>99</v>
      </c>
      <c r="D24" s="188"/>
      <c r="E24" s="189">
        <v>0.13500000000000001</v>
      </c>
      <c r="F24" s="190"/>
      <c r="G24" s="191"/>
      <c r="I24" s="192"/>
      <c r="K24" s="192"/>
      <c r="M24" s="186" t="s">
        <v>99</v>
      </c>
      <c r="O24" s="186"/>
      <c r="Q24" s="176"/>
    </row>
    <row r="25" spans="1:82" x14ac:dyDescent="0.2">
      <c r="A25" s="184"/>
      <c r="B25" s="185"/>
      <c r="C25" s="187" t="s">
        <v>100</v>
      </c>
      <c r="D25" s="188"/>
      <c r="E25" s="189">
        <v>0.12</v>
      </c>
      <c r="F25" s="190"/>
      <c r="G25" s="191"/>
      <c r="I25" s="192"/>
      <c r="K25" s="192"/>
      <c r="M25" s="186" t="s">
        <v>100</v>
      </c>
      <c r="O25" s="186"/>
      <c r="Q25" s="176"/>
    </row>
    <row r="26" spans="1:82" x14ac:dyDescent="0.2">
      <c r="A26" s="184"/>
      <c r="B26" s="185"/>
      <c r="C26" s="212" t="s">
        <v>101</v>
      </c>
      <c r="D26" s="188"/>
      <c r="E26" s="211">
        <v>14.186599999999999</v>
      </c>
      <c r="F26" s="190"/>
      <c r="G26" s="191"/>
      <c r="I26" s="192"/>
      <c r="K26" s="192"/>
      <c r="M26" s="186" t="s">
        <v>101</v>
      </c>
      <c r="O26" s="186"/>
      <c r="Q26" s="176"/>
    </row>
    <row r="27" spans="1:82" x14ac:dyDescent="0.2">
      <c r="A27" s="177">
        <v>3</v>
      </c>
      <c r="B27" s="178" t="s">
        <v>105</v>
      </c>
      <c r="C27" s="179" t="s">
        <v>106</v>
      </c>
      <c r="D27" s="180" t="s">
        <v>107</v>
      </c>
      <c r="E27" s="181">
        <v>5</v>
      </c>
      <c r="F27" s="181">
        <v>0</v>
      </c>
      <c r="G27" s="182">
        <f>E27*F27</f>
        <v>0</v>
      </c>
      <c r="H27" s="183">
        <v>0</v>
      </c>
      <c r="I27" s="183">
        <f>E27*H27</f>
        <v>0</v>
      </c>
      <c r="J27" s="183">
        <v>0</v>
      </c>
      <c r="K27" s="183">
        <f>E27*J27</f>
        <v>0</v>
      </c>
      <c r="Q27" s="176">
        <v>2</v>
      </c>
      <c r="AA27" s="151">
        <v>1</v>
      </c>
      <c r="AB27" s="151">
        <v>1</v>
      </c>
      <c r="AC27" s="151">
        <v>1</v>
      </c>
      <c r="BB27" s="151">
        <v>1</v>
      </c>
      <c r="BC27" s="151">
        <f>IF(BB27=1,G27,0)</f>
        <v>0</v>
      </c>
      <c r="BD27" s="151">
        <f>IF(BB27=2,G27,0)</f>
        <v>0</v>
      </c>
      <c r="BE27" s="151">
        <f>IF(BB27=3,G27,0)</f>
        <v>0</v>
      </c>
      <c r="BF27" s="151">
        <f>IF(BB27=4,G27,0)</f>
        <v>0</v>
      </c>
      <c r="BG27" s="151">
        <f>IF(BB27=5,G27,0)</f>
        <v>0</v>
      </c>
      <c r="CA27" s="151">
        <v>1</v>
      </c>
      <c r="CB27" s="151">
        <v>1</v>
      </c>
      <c r="CC27" s="176"/>
      <c r="CD27" s="176"/>
    </row>
    <row r="28" spans="1:82" x14ac:dyDescent="0.2">
      <c r="A28" s="184"/>
      <c r="B28" s="185"/>
      <c r="C28" s="187" t="s">
        <v>108</v>
      </c>
      <c r="D28" s="188"/>
      <c r="E28" s="189">
        <v>5</v>
      </c>
      <c r="F28" s="190"/>
      <c r="G28" s="191"/>
      <c r="I28" s="192"/>
      <c r="K28" s="192"/>
      <c r="M28" s="186" t="s">
        <v>108</v>
      </c>
      <c r="O28" s="186"/>
      <c r="Q28" s="176"/>
    </row>
    <row r="29" spans="1:82" x14ac:dyDescent="0.2">
      <c r="A29" s="177">
        <v>4</v>
      </c>
      <c r="B29" s="178" t="s">
        <v>109</v>
      </c>
      <c r="C29" s="179" t="s">
        <v>110</v>
      </c>
      <c r="D29" s="180" t="s">
        <v>107</v>
      </c>
      <c r="E29" s="181">
        <v>5</v>
      </c>
      <c r="F29" s="181">
        <v>0</v>
      </c>
      <c r="G29" s="182">
        <f>E29*F29</f>
        <v>0</v>
      </c>
      <c r="H29" s="183">
        <v>0</v>
      </c>
      <c r="I29" s="183">
        <f>E29*H29</f>
        <v>0</v>
      </c>
      <c r="J29" s="183">
        <v>0</v>
      </c>
      <c r="K29" s="183">
        <f>E29*J29</f>
        <v>0</v>
      </c>
      <c r="Q29" s="176">
        <v>2</v>
      </c>
      <c r="AA29" s="151">
        <v>1</v>
      </c>
      <c r="AB29" s="151">
        <v>1</v>
      </c>
      <c r="AC29" s="151">
        <v>1</v>
      </c>
      <c r="BB29" s="151">
        <v>1</v>
      </c>
      <c r="BC29" s="151">
        <f>IF(BB29=1,G29,0)</f>
        <v>0</v>
      </c>
      <c r="BD29" s="151">
        <f>IF(BB29=2,G29,0)</f>
        <v>0</v>
      </c>
      <c r="BE29" s="151">
        <f>IF(BB29=3,G29,0)</f>
        <v>0</v>
      </c>
      <c r="BF29" s="151">
        <f>IF(BB29=4,G29,0)</f>
        <v>0</v>
      </c>
      <c r="BG29" s="151">
        <f>IF(BB29=5,G29,0)</f>
        <v>0</v>
      </c>
      <c r="CA29" s="151">
        <v>1</v>
      </c>
      <c r="CB29" s="151">
        <v>1</v>
      </c>
      <c r="CC29" s="176"/>
      <c r="CD29" s="176"/>
    </row>
    <row r="30" spans="1:82" x14ac:dyDescent="0.2">
      <c r="A30" s="184"/>
      <c r="B30" s="185"/>
      <c r="C30" s="187" t="s">
        <v>111</v>
      </c>
      <c r="D30" s="188"/>
      <c r="E30" s="189">
        <v>5</v>
      </c>
      <c r="F30" s="190"/>
      <c r="G30" s="191"/>
      <c r="I30" s="192"/>
      <c r="K30" s="192"/>
      <c r="M30" s="186" t="s">
        <v>111</v>
      </c>
      <c r="O30" s="186"/>
      <c r="Q30" s="176"/>
    </row>
    <row r="31" spans="1:82" x14ac:dyDescent="0.2">
      <c r="A31" s="177">
        <v>5</v>
      </c>
      <c r="B31" s="178" t="s">
        <v>112</v>
      </c>
      <c r="C31" s="179" t="s">
        <v>113</v>
      </c>
      <c r="D31" s="180" t="s">
        <v>89</v>
      </c>
      <c r="E31" s="181">
        <v>2.0026999999999999</v>
      </c>
      <c r="F31" s="181">
        <v>0</v>
      </c>
      <c r="G31" s="182">
        <f>E31*F31</f>
        <v>0</v>
      </c>
      <c r="H31" s="183">
        <v>2.1900000000000001E-3</v>
      </c>
      <c r="I31" s="183">
        <f>E31*H31</f>
        <v>4.385913E-3</v>
      </c>
      <c r="J31" s="183">
        <v>-4.1000000000000002E-2</v>
      </c>
      <c r="K31" s="183">
        <f>E31*J31</f>
        <v>-8.2110699999999995E-2</v>
      </c>
      <c r="Q31" s="176">
        <v>2</v>
      </c>
      <c r="AA31" s="151">
        <v>1</v>
      </c>
      <c r="AB31" s="151">
        <v>1</v>
      </c>
      <c r="AC31" s="151">
        <v>1</v>
      </c>
      <c r="BB31" s="151">
        <v>1</v>
      </c>
      <c r="BC31" s="151">
        <f>IF(BB31=1,G31,0)</f>
        <v>0</v>
      </c>
      <c r="BD31" s="151">
        <f>IF(BB31=2,G31,0)</f>
        <v>0</v>
      </c>
      <c r="BE31" s="151">
        <f>IF(BB31=3,G31,0)</f>
        <v>0</v>
      </c>
      <c r="BF31" s="151">
        <f>IF(BB31=4,G31,0)</f>
        <v>0</v>
      </c>
      <c r="BG31" s="151">
        <f>IF(BB31=5,G31,0)</f>
        <v>0</v>
      </c>
      <c r="CA31" s="151">
        <v>1</v>
      </c>
      <c r="CB31" s="151">
        <v>1</v>
      </c>
      <c r="CC31" s="176"/>
      <c r="CD31" s="176"/>
    </row>
    <row r="32" spans="1:82" x14ac:dyDescent="0.2">
      <c r="A32" s="184"/>
      <c r="B32" s="185"/>
      <c r="C32" s="187" t="s">
        <v>114</v>
      </c>
      <c r="D32" s="188"/>
      <c r="E32" s="189">
        <v>0.6804</v>
      </c>
      <c r="F32" s="190"/>
      <c r="G32" s="191"/>
      <c r="I32" s="192"/>
      <c r="K32" s="192"/>
      <c r="M32" s="186" t="s">
        <v>114</v>
      </c>
      <c r="O32" s="186"/>
      <c r="Q32" s="176"/>
    </row>
    <row r="33" spans="1:82" x14ac:dyDescent="0.2">
      <c r="A33" s="184"/>
      <c r="B33" s="185"/>
      <c r="C33" s="187" t="s">
        <v>115</v>
      </c>
      <c r="D33" s="188"/>
      <c r="E33" s="189">
        <v>0.33</v>
      </c>
      <c r="F33" s="190"/>
      <c r="G33" s="191"/>
      <c r="I33" s="192"/>
      <c r="K33" s="192"/>
      <c r="M33" s="186" t="s">
        <v>115</v>
      </c>
      <c r="O33" s="186"/>
      <c r="Q33" s="176"/>
    </row>
    <row r="34" spans="1:82" x14ac:dyDescent="0.2">
      <c r="A34" s="184"/>
      <c r="B34" s="185"/>
      <c r="C34" s="187" t="s">
        <v>92</v>
      </c>
      <c r="D34" s="188"/>
      <c r="E34" s="189">
        <v>0</v>
      </c>
      <c r="F34" s="190"/>
      <c r="G34" s="191"/>
      <c r="I34" s="192"/>
      <c r="K34" s="192"/>
      <c r="M34" s="186">
        <v>0</v>
      </c>
      <c r="O34" s="186"/>
      <c r="Q34" s="176"/>
    </row>
    <row r="35" spans="1:82" x14ac:dyDescent="0.2">
      <c r="A35" s="184"/>
      <c r="B35" s="185"/>
      <c r="C35" s="187" t="s">
        <v>116</v>
      </c>
      <c r="D35" s="188"/>
      <c r="E35" s="189">
        <v>0.33</v>
      </c>
      <c r="F35" s="190"/>
      <c r="G35" s="191"/>
      <c r="I35" s="192"/>
      <c r="K35" s="192"/>
      <c r="M35" s="186" t="s">
        <v>116</v>
      </c>
      <c r="O35" s="186"/>
      <c r="Q35" s="176"/>
    </row>
    <row r="36" spans="1:82" x14ac:dyDescent="0.2">
      <c r="A36" s="184"/>
      <c r="B36" s="185"/>
      <c r="C36" s="187" t="s">
        <v>117</v>
      </c>
      <c r="D36" s="188"/>
      <c r="E36" s="189">
        <v>0.33750000000000002</v>
      </c>
      <c r="F36" s="190"/>
      <c r="G36" s="191"/>
      <c r="I36" s="192"/>
      <c r="K36" s="192"/>
      <c r="M36" s="186" t="s">
        <v>117</v>
      </c>
      <c r="O36" s="186"/>
      <c r="Q36" s="176"/>
    </row>
    <row r="37" spans="1:82" x14ac:dyDescent="0.2">
      <c r="A37" s="184"/>
      <c r="B37" s="185"/>
      <c r="C37" s="187" t="s">
        <v>118</v>
      </c>
      <c r="D37" s="188"/>
      <c r="E37" s="189">
        <v>0.32479999999999998</v>
      </c>
      <c r="F37" s="190"/>
      <c r="G37" s="191"/>
      <c r="I37" s="192"/>
      <c r="K37" s="192"/>
      <c r="M37" s="186" t="s">
        <v>118</v>
      </c>
      <c r="O37" s="186"/>
      <c r="Q37" s="176"/>
    </row>
    <row r="38" spans="1:82" x14ac:dyDescent="0.2">
      <c r="A38" s="177">
        <v>6</v>
      </c>
      <c r="B38" s="178" t="s">
        <v>119</v>
      </c>
      <c r="C38" s="179" t="s">
        <v>120</v>
      </c>
      <c r="D38" s="180" t="s">
        <v>89</v>
      </c>
      <c r="E38" s="181">
        <v>9.1999999999999993</v>
      </c>
      <c r="F38" s="181">
        <v>0</v>
      </c>
      <c r="G38" s="182">
        <f>E38*F38</f>
        <v>0</v>
      </c>
      <c r="H38" s="183">
        <v>1.17E-3</v>
      </c>
      <c r="I38" s="183">
        <f>E38*H38</f>
        <v>1.0763999999999999E-2</v>
      </c>
      <c r="J38" s="183">
        <v>-7.5999999999999998E-2</v>
      </c>
      <c r="K38" s="183">
        <f>E38*J38</f>
        <v>-0.69919999999999993</v>
      </c>
      <c r="Q38" s="176">
        <v>2</v>
      </c>
      <c r="AA38" s="151">
        <v>1</v>
      </c>
      <c r="AB38" s="151">
        <v>1</v>
      </c>
      <c r="AC38" s="151">
        <v>1</v>
      </c>
      <c r="BB38" s="151">
        <v>1</v>
      </c>
      <c r="BC38" s="151">
        <f>IF(BB38=1,G38,0)</f>
        <v>0</v>
      </c>
      <c r="BD38" s="151">
        <f>IF(BB38=2,G38,0)</f>
        <v>0</v>
      </c>
      <c r="BE38" s="151">
        <f>IF(BB38=3,G38,0)</f>
        <v>0</v>
      </c>
      <c r="BF38" s="151">
        <f>IF(BB38=4,G38,0)</f>
        <v>0</v>
      </c>
      <c r="BG38" s="151">
        <f>IF(BB38=5,G38,0)</f>
        <v>0</v>
      </c>
      <c r="CA38" s="151">
        <v>1</v>
      </c>
      <c r="CB38" s="151">
        <v>1</v>
      </c>
      <c r="CC38" s="176"/>
      <c r="CD38" s="176"/>
    </row>
    <row r="39" spans="1:82" x14ac:dyDescent="0.2">
      <c r="A39" s="184"/>
      <c r="B39" s="185"/>
      <c r="C39" s="187" t="s">
        <v>121</v>
      </c>
      <c r="D39" s="188"/>
      <c r="E39" s="189">
        <v>6</v>
      </c>
      <c r="F39" s="190"/>
      <c r="G39" s="191"/>
      <c r="I39" s="192"/>
      <c r="K39" s="192"/>
      <c r="M39" s="186" t="s">
        <v>121</v>
      </c>
      <c r="O39" s="186"/>
      <c r="Q39" s="176"/>
    </row>
    <row r="40" spans="1:82" x14ac:dyDescent="0.2">
      <c r="A40" s="184"/>
      <c r="B40" s="185"/>
      <c r="C40" s="187" t="s">
        <v>122</v>
      </c>
      <c r="D40" s="188"/>
      <c r="E40" s="189">
        <v>3.2</v>
      </c>
      <c r="F40" s="190"/>
      <c r="G40" s="191"/>
      <c r="I40" s="192"/>
      <c r="K40" s="192"/>
      <c r="M40" s="186" t="s">
        <v>122</v>
      </c>
      <c r="O40" s="186"/>
      <c r="Q40" s="176"/>
    </row>
    <row r="41" spans="1:82" x14ac:dyDescent="0.2">
      <c r="A41" s="193"/>
      <c r="B41" s="194" t="s">
        <v>77</v>
      </c>
      <c r="C41" s="195" t="str">
        <f>CONCATENATE(B7," ",C7)</f>
        <v>96 Bourání konstrukcí</v>
      </c>
      <c r="D41" s="196"/>
      <c r="E41" s="197"/>
      <c r="F41" s="198"/>
      <c r="G41" s="199">
        <f>SUM(G7:G40)</f>
        <v>0</v>
      </c>
      <c r="H41" s="200"/>
      <c r="I41" s="201">
        <f>SUM(I7:I40)</f>
        <v>2.8378392999999998E-2</v>
      </c>
      <c r="J41" s="200"/>
      <c r="K41" s="201">
        <f>SUM(K7:K40)</f>
        <v>-4.9211827000000001</v>
      </c>
      <c r="Q41" s="176">
        <v>4</v>
      </c>
      <c r="BC41" s="202">
        <f>SUM(BC7:BC40)</f>
        <v>0</v>
      </c>
      <c r="BD41" s="202">
        <f>SUM(BD7:BD40)</f>
        <v>0</v>
      </c>
      <c r="BE41" s="202">
        <f>SUM(BE7:BE40)</f>
        <v>0</v>
      </c>
      <c r="BF41" s="202">
        <f>SUM(BF7:BF40)</f>
        <v>0</v>
      </c>
      <c r="BG41" s="202">
        <f>SUM(BG7:BG40)</f>
        <v>0</v>
      </c>
    </row>
    <row r="42" spans="1:82" x14ac:dyDescent="0.2">
      <c r="A42" s="168" t="s">
        <v>76</v>
      </c>
      <c r="B42" s="169" t="s">
        <v>123</v>
      </c>
      <c r="C42" s="170" t="s">
        <v>124</v>
      </c>
      <c r="D42" s="171"/>
      <c r="E42" s="172"/>
      <c r="F42" s="172"/>
      <c r="G42" s="173"/>
      <c r="H42" s="174"/>
      <c r="I42" s="175"/>
      <c r="J42" s="174"/>
      <c r="K42" s="175"/>
      <c r="Q42" s="176">
        <v>1</v>
      </c>
    </row>
    <row r="43" spans="1:82" x14ac:dyDescent="0.2">
      <c r="A43" s="177">
        <v>7</v>
      </c>
      <c r="B43" s="178" t="s">
        <v>125</v>
      </c>
      <c r="C43" s="179" t="s">
        <v>126</v>
      </c>
      <c r="D43" s="180" t="s">
        <v>89</v>
      </c>
      <c r="E43" s="181">
        <v>96.6</v>
      </c>
      <c r="F43" s="181">
        <v>0</v>
      </c>
      <c r="G43" s="182">
        <f>E43*F43</f>
        <v>0</v>
      </c>
      <c r="H43" s="183">
        <v>0</v>
      </c>
      <c r="I43" s="183">
        <f>E43*H43</f>
        <v>0</v>
      </c>
      <c r="J43" s="183">
        <v>-6.8000000000000005E-2</v>
      </c>
      <c r="K43" s="183">
        <f>E43*J43</f>
        <v>-6.5688000000000004</v>
      </c>
      <c r="Q43" s="176">
        <v>2</v>
      </c>
      <c r="AA43" s="151">
        <v>1</v>
      </c>
      <c r="AB43" s="151">
        <v>1</v>
      </c>
      <c r="AC43" s="151">
        <v>1</v>
      </c>
      <c r="BB43" s="151">
        <v>1</v>
      </c>
      <c r="BC43" s="151">
        <f>IF(BB43=1,G43,0)</f>
        <v>0</v>
      </c>
      <c r="BD43" s="151">
        <f>IF(BB43=2,G43,0)</f>
        <v>0</v>
      </c>
      <c r="BE43" s="151">
        <f>IF(BB43=3,G43,0)</f>
        <v>0</v>
      </c>
      <c r="BF43" s="151">
        <f>IF(BB43=4,G43,0)</f>
        <v>0</v>
      </c>
      <c r="BG43" s="151">
        <f>IF(BB43=5,G43,0)</f>
        <v>0</v>
      </c>
      <c r="CA43" s="151">
        <v>1</v>
      </c>
      <c r="CB43" s="151">
        <v>1</v>
      </c>
      <c r="CC43" s="176"/>
      <c r="CD43" s="176"/>
    </row>
    <row r="44" spans="1:82" x14ac:dyDescent="0.2">
      <c r="A44" s="184"/>
      <c r="B44" s="185"/>
      <c r="C44" s="187" t="s">
        <v>127</v>
      </c>
      <c r="D44" s="188"/>
      <c r="E44" s="189">
        <v>18.96</v>
      </c>
      <c r="F44" s="190"/>
      <c r="G44" s="191"/>
      <c r="I44" s="192"/>
      <c r="K44" s="192"/>
      <c r="M44" s="186" t="s">
        <v>127</v>
      </c>
      <c r="O44" s="186"/>
      <c r="Q44" s="176"/>
    </row>
    <row r="45" spans="1:82" x14ac:dyDescent="0.2">
      <c r="A45" s="184"/>
      <c r="B45" s="185"/>
      <c r="C45" s="187" t="s">
        <v>128</v>
      </c>
      <c r="D45" s="188"/>
      <c r="E45" s="189">
        <v>-1.6</v>
      </c>
      <c r="F45" s="190"/>
      <c r="G45" s="191"/>
      <c r="I45" s="192"/>
      <c r="K45" s="192"/>
      <c r="M45" s="186" t="s">
        <v>128</v>
      </c>
      <c r="O45" s="186"/>
      <c r="Q45" s="176"/>
    </row>
    <row r="46" spans="1:82" x14ac:dyDescent="0.2">
      <c r="A46" s="184"/>
      <c r="B46" s="185"/>
      <c r="C46" s="187" t="s">
        <v>129</v>
      </c>
      <c r="D46" s="188"/>
      <c r="E46" s="189">
        <v>-1.4</v>
      </c>
      <c r="F46" s="190"/>
      <c r="G46" s="191"/>
      <c r="I46" s="192"/>
      <c r="K46" s="192"/>
      <c r="M46" s="186" t="s">
        <v>129</v>
      </c>
      <c r="O46" s="186"/>
      <c r="Q46" s="176"/>
    </row>
    <row r="47" spans="1:82" x14ac:dyDescent="0.2">
      <c r="A47" s="184"/>
      <c r="B47" s="185"/>
      <c r="C47" s="187" t="s">
        <v>130</v>
      </c>
      <c r="D47" s="188"/>
      <c r="E47" s="189">
        <v>26.4</v>
      </c>
      <c r="F47" s="190"/>
      <c r="G47" s="191"/>
      <c r="I47" s="192"/>
      <c r="K47" s="192"/>
      <c r="M47" s="186" t="s">
        <v>130</v>
      </c>
      <c r="O47" s="186"/>
      <c r="Q47" s="176"/>
    </row>
    <row r="48" spans="1:82" x14ac:dyDescent="0.2">
      <c r="A48" s="184"/>
      <c r="B48" s="185"/>
      <c r="C48" s="187" t="s">
        <v>131</v>
      </c>
      <c r="D48" s="188"/>
      <c r="E48" s="189">
        <v>-1.8</v>
      </c>
      <c r="F48" s="190"/>
      <c r="G48" s="191"/>
      <c r="I48" s="192"/>
      <c r="K48" s="192"/>
      <c r="M48" s="186" t="s">
        <v>131</v>
      </c>
      <c r="O48" s="186"/>
      <c r="Q48" s="176"/>
    </row>
    <row r="49" spans="1:82" x14ac:dyDescent="0.2">
      <c r="A49" s="184"/>
      <c r="B49" s="185"/>
      <c r="C49" s="212" t="s">
        <v>101</v>
      </c>
      <c r="D49" s="188"/>
      <c r="E49" s="211">
        <v>40.56</v>
      </c>
      <c r="F49" s="190"/>
      <c r="G49" s="191"/>
      <c r="I49" s="192"/>
      <c r="K49" s="192"/>
      <c r="M49" s="186" t="s">
        <v>101</v>
      </c>
      <c r="O49" s="186"/>
      <c r="Q49" s="176"/>
    </row>
    <row r="50" spans="1:82" x14ac:dyDescent="0.2">
      <c r="A50" s="184"/>
      <c r="B50" s="185"/>
      <c r="C50" s="187" t="s">
        <v>132</v>
      </c>
      <c r="D50" s="188"/>
      <c r="E50" s="189">
        <v>22.608000000000001</v>
      </c>
      <c r="F50" s="190"/>
      <c r="G50" s="191"/>
      <c r="I50" s="192"/>
      <c r="K50" s="192"/>
      <c r="M50" s="186" t="s">
        <v>132</v>
      </c>
      <c r="O50" s="186"/>
      <c r="Q50" s="176"/>
    </row>
    <row r="51" spans="1:82" x14ac:dyDescent="0.2">
      <c r="A51" s="184"/>
      <c r="B51" s="185"/>
      <c r="C51" s="187" t="s">
        <v>133</v>
      </c>
      <c r="D51" s="188"/>
      <c r="E51" s="189">
        <v>-4.4160000000000004</v>
      </c>
      <c r="F51" s="190"/>
      <c r="G51" s="191"/>
      <c r="I51" s="192"/>
      <c r="K51" s="192"/>
      <c r="M51" s="186" t="s">
        <v>133</v>
      </c>
      <c r="O51" s="186"/>
      <c r="Q51" s="176"/>
    </row>
    <row r="52" spans="1:82" x14ac:dyDescent="0.2">
      <c r="A52" s="184"/>
      <c r="B52" s="185"/>
      <c r="C52" s="187" t="s">
        <v>134</v>
      </c>
      <c r="D52" s="188"/>
      <c r="E52" s="189">
        <v>13.488</v>
      </c>
      <c r="F52" s="190"/>
      <c r="G52" s="191"/>
      <c r="I52" s="192"/>
      <c r="K52" s="192"/>
      <c r="M52" s="186" t="s">
        <v>134</v>
      </c>
      <c r="O52" s="186"/>
      <c r="Q52" s="176"/>
    </row>
    <row r="53" spans="1:82" x14ac:dyDescent="0.2">
      <c r="A53" s="184"/>
      <c r="B53" s="185"/>
      <c r="C53" s="187" t="s">
        <v>135</v>
      </c>
      <c r="D53" s="188"/>
      <c r="E53" s="189">
        <v>4.4160000000000004</v>
      </c>
      <c r="F53" s="190"/>
      <c r="G53" s="191"/>
      <c r="I53" s="192"/>
      <c r="K53" s="192"/>
      <c r="M53" s="186" t="s">
        <v>135</v>
      </c>
      <c r="O53" s="186"/>
      <c r="Q53" s="176"/>
    </row>
    <row r="54" spans="1:82" x14ac:dyDescent="0.2">
      <c r="A54" s="184"/>
      <c r="B54" s="185"/>
      <c r="C54" s="187" t="s">
        <v>136</v>
      </c>
      <c r="D54" s="188"/>
      <c r="E54" s="189">
        <v>22.943999999999999</v>
      </c>
      <c r="F54" s="190"/>
      <c r="G54" s="191"/>
      <c r="I54" s="192"/>
      <c r="K54" s="192"/>
      <c r="M54" s="186" t="s">
        <v>136</v>
      </c>
      <c r="O54" s="186"/>
      <c r="Q54" s="176"/>
    </row>
    <row r="55" spans="1:82" x14ac:dyDescent="0.2">
      <c r="A55" s="184"/>
      <c r="B55" s="185"/>
      <c r="C55" s="187" t="s">
        <v>129</v>
      </c>
      <c r="D55" s="188"/>
      <c r="E55" s="189">
        <v>-1.4</v>
      </c>
      <c r="F55" s="190"/>
      <c r="G55" s="191"/>
      <c r="I55" s="192"/>
      <c r="K55" s="192"/>
      <c r="M55" s="186" t="s">
        <v>129</v>
      </c>
      <c r="O55" s="186"/>
      <c r="Q55" s="176"/>
    </row>
    <row r="56" spans="1:82" x14ac:dyDescent="0.2">
      <c r="A56" s="184"/>
      <c r="B56" s="185"/>
      <c r="C56" s="187" t="s">
        <v>128</v>
      </c>
      <c r="D56" s="188"/>
      <c r="E56" s="189">
        <v>-1.6</v>
      </c>
      <c r="F56" s="190"/>
      <c r="G56" s="191"/>
      <c r="I56" s="192"/>
      <c r="K56" s="192"/>
      <c r="M56" s="186" t="s">
        <v>128</v>
      </c>
      <c r="O56" s="186"/>
      <c r="Q56" s="176"/>
    </row>
    <row r="57" spans="1:82" x14ac:dyDescent="0.2">
      <c r="A57" s="184"/>
      <c r="B57" s="185"/>
      <c r="C57" s="212" t="s">
        <v>101</v>
      </c>
      <c r="D57" s="188"/>
      <c r="E57" s="211">
        <v>56.040000000000006</v>
      </c>
      <c r="F57" s="190"/>
      <c r="G57" s="191"/>
      <c r="I57" s="192"/>
      <c r="K57" s="192"/>
      <c r="M57" s="186" t="s">
        <v>101</v>
      </c>
      <c r="O57" s="186"/>
      <c r="Q57" s="176"/>
    </row>
    <row r="58" spans="1:82" x14ac:dyDescent="0.2">
      <c r="A58" s="193"/>
      <c r="B58" s="194" t="s">
        <v>77</v>
      </c>
      <c r="C58" s="195" t="str">
        <f>CONCATENATE(B42," ",C42)</f>
        <v>97 Prorážení otvorů</v>
      </c>
      <c r="D58" s="196"/>
      <c r="E58" s="197"/>
      <c r="F58" s="198"/>
      <c r="G58" s="199">
        <f>SUM(G42:G57)</f>
        <v>0</v>
      </c>
      <c r="H58" s="200"/>
      <c r="I58" s="201">
        <f>SUM(I42:I57)</f>
        <v>0</v>
      </c>
      <c r="J58" s="200"/>
      <c r="K58" s="201">
        <f>SUM(K42:K57)</f>
        <v>-6.5688000000000004</v>
      </c>
      <c r="Q58" s="176">
        <v>4</v>
      </c>
      <c r="BC58" s="202">
        <f>SUM(BC42:BC57)</f>
        <v>0</v>
      </c>
      <c r="BD58" s="202">
        <f>SUM(BD42:BD57)</f>
        <v>0</v>
      </c>
      <c r="BE58" s="202">
        <f>SUM(BE42:BE57)</f>
        <v>0</v>
      </c>
      <c r="BF58" s="202">
        <f>SUM(BF42:BF57)</f>
        <v>0</v>
      </c>
      <c r="BG58" s="202">
        <f>SUM(BG42:BG57)</f>
        <v>0</v>
      </c>
    </row>
    <row r="59" spans="1:82" x14ac:dyDescent="0.2">
      <c r="A59" s="168" t="s">
        <v>76</v>
      </c>
      <c r="B59" s="169" t="s">
        <v>137</v>
      </c>
      <c r="C59" s="170" t="s">
        <v>138</v>
      </c>
      <c r="D59" s="171"/>
      <c r="E59" s="172"/>
      <c r="F59" s="172"/>
      <c r="G59" s="173"/>
      <c r="H59" s="174"/>
      <c r="I59" s="175"/>
      <c r="J59" s="174"/>
      <c r="K59" s="175"/>
      <c r="Q59" s="176">
        <v>1</v>
      </c>
    </row>
    <row r="60" spans="1:82" x14ac:dyDescent="0.2">
      <c r="A60" s="177">
        <v>8</v>
      </c>
      <c r="B60" s="178" t="s">
        <v>139</v>
      </c>
      <c r="C60" s="179" t="s">
        <v>140</v>
      </c>
      <c r="D60" s="180" t="s">
        <v>141</v>
      </c>
      <c r="E60" s="181">
        <v>8</v>
      </c>
      <c r="F60" s="181">
        <v>0</v>
      </c>
      <c r="G60" s="182">
        <f>E60*F60</f>
        <v>0</v>
      </c>
      <c r="H60" s="183">
        <v>0</v>
      </c>
      <c r="I60" s="183">
        <f>E60*H60</f>
        <v>0</v>
      </c>
      <c r="J60" s="183">
        <v>0</v>
      </c>
      <c r="K60" s="183">
        <f>E60*J60</f>
        <v>0</v>
      </c>
      <c r="Q60" s="176">
        <v>2</v>
      </c>
      <c r="AA60" s="151">
        <v>12</v>
      </c>
      <c r="AB60" s="151">
        <v>0</v>
      </c>
      <c r="AC60" s="151">
        <v>2</v>
      </c>
      <c r="BB60" s="151">
        <v>2</v>
      </c>
      <c r="BC60" s="151">
        <f>IF(BB60=1,G60,0)</f>
        <v>0</v>
      </c>
      <c r="BD60" s="151">
        <f>IF(BB60=2,G60,0)</f>
        <v>0</v>
      </c>
      <c r="BE60" s="151">
        <f>IF(BB60=3,G60,0)</f>
        <v>0</v>
      </c>
      <c r="BF60" s="151">
        <f>IF(BB60=4,G60,0)</f>
        <v>0</v>
      </c>
      <c r="BG60" s="151">
        <f>IF(BB60=5,G60,0)</f>
        <v>0</v>
      </c>
      <c r="CA60" s="151">
        <v>12</v>
      </c>
      <c r="CB60" s="151">
        <v>0</v>
      </c>
      <c r="CC60" s="176"/>
      <c r="CD60" s="176"/>
    </row>
    <row r="61" spans="1:82" x14ac:dyDescent="0.2">
      <c r="A61" s="193"/>
      <c r="B61" s="194" t="s">
        <v>77</v>
      </c>
      <c r="C61" s="195" t="str">
        <f>CONCATENATE(B59," ",C59)</f>
        <v>721 Vnitřní kanalizace</v>
      </c>
      <c r="D61" s="196"/>
      <c r="E61" s="197"/>
      <c r="F61" s="198"/>
      <c r="G61" s="199">
        <f>SUM(G59:G60)</f>
        <v>0</v>
      </c>
      <c r="H61" s="200"/>
      <c r="I61" s="201">
        <f>SUM(I59:I60)</f>
        <v>0</v>
      </c>
      <c r="J61" s="200"/>
      <c r="K61" s="201">
        <f>SUM(K59:K60)</f>
        <v>0</v>
      </c>
      <c r="Q61" s="176">
        <v>4</v>
      </c>
      <c r="BC61" s="202">
        <f>SUM(BC59:BC60)</f>
        <v>0</v>
      </c>
      <c r="BD61" s="202">
        <f>SUM(BD59:BD60)</f>
        <v>0</v>
      </c>
      <c r="BE61" s="202">
        <f>SUM(BE59:BE60)</f>
        <v>0</v>
      </c>
      <c r="BF61" s="202">
        <f>SUM(BF59:BF60)</f>
        <v>0</v>
      </c>
      <c r="BG61" s="202">
        <f>SUM(BG59:BG60)</f>
        <v>0</v>
      </c>
    </row>
    <row r="62" spans="1:82" x14ac:dyDescent="0.2">
      <c r="A62" s="168" t="s">
        <v>76</v>
      </c>
      <c r="B62" s="169" t="s">
        <v>142</v>
      </c>
      <c r="C62" s="170" t="s">
        <v>143</v>
      </c>
      <c r="D62" s="171"/>
      <c r="E62" s="172"/>
      <c r="F62" s="172"/>
      <c r="G62" s="173"/>
      <c r="H62" s="174"/>
      <c r="I62" s="175"/>
      <c r="J62" s="174"/>
      <c r="K62" s="175"/>
      <c r="Q62" s="176">
        <v>1</v>
      </c>
    </row>
    <row r="63" spans="1:82" x14ac:dyDescent="0.2">
      <c r="A63" s="177">
        <v>9</v>
      </c>
      <c r="B63" s="178" t="s">
        <v>144</v>
      </c>
      <c r="C63" s="179" t="s">
        <v>145</v>
      </c>
      <c r="D63" s="180" t="s">
        <v>146</v>
      </c>
      <c r="E63" s="181">
        <v>50</v>
      </c>
      <c r="F63" s="181">
        <v>0</v>
      </c>
      <c r="G63" s="182">
        <f>E63*F63</f>
        <v>0</v>
      </c>
      <c r="H63" s="183">
        <v>0</v>
      </c>
      <c r="I63" s="183">
        <f>E63*H63</f>
        <v>0</v>
      </c>
      <c r="J63" s="183">
        <v>-6.7000000000000002E-3</v>
      </c>
      <c r="K63" s="183">
        <f>E63*J63</f>
        <v>-0.33500000000000002</v>
      </c>
      <c r="Q63" s="176">
        <v>2</v>
      </c>
      <c r="AA63" s="151">
        <v>1</v>
      </c>
      <c r="AB63" s="151">
        <v>7</v>
      </c>
      <c r="AC63" s="151">
        <v>7</v>
      </c>
      <c r="BB63" s="151">
        <v>2</v>
      </c>
      <c r="BC63" s="151">
        <f>IF(BB63=1,G63,0)</f>
        <v>0</v>
      </c>
      <c r="BD63" s="151">
        <f>IF(BB63=2,G63,0)</f>
        <v>0</v>
      </c>
      <c r="BE63" s="151">
        <f>IF(BB63=3,G63,0)</f>
        <v>0</v>
      </c>
      <c r="BF63" s="151">
        <f>IF(BB63=4,G63,0)</f>
        <v>0</v>
      </c>
      <c r="BG63" s="151">
        <f>IF(BB63=5,G63,0)</f>
        <v>0</v>
      </c>
      <c r="CA63" s="151">
        <v>1</v>
      </c>
      <c r="CB63" s="151">
        <v>7</v>
      </c>
      <c r="CC63" s="176"/>
      <c r="CD63" s="176"/>
    </row>
    <row r="64" spans="1:82" x14ac:dyDescent="0.2">
      <c r="A64" s="184"/>
      <c r="B64" s="185"/>
      <c r="C64" s="187" t="s">
        <v>147</v>
      </c>
      <c r="D64" s="188"/>
      <c r="E64" s="189">
        <v>50</v>
      </c>
      <c r="F64" s="190"/>
      <c r="G64" s="191"/>
      <c r="I64" s="192"/>
      <c r="K64" s="192"/>
      <c r="M64" s="186" t="s">
        <v>147</v>
      </c>
      <c r="O64" s="186"/>
      <c r="Q64" s="176"/>
    </row>
    <row r="65" spans="1:82" x14ac:dyDescent="0.2">
      <c r="A65" s="184"/>
      <c r="B65" s="185"/>
      <c r="C65" s="187" t="s">
        <v>92</v>
      </c>
      <c r="D65" s="188"/>
      <c r="E65" s="189">
        <v>0</v>
      </c>
      <c r="F65" s="190"/>
      <c r="G65" s="191"/>
      <c r="I65" s="192"/>
      <c r="K65" s="192"/>
      <c r="M65" s="186">
        <v>0</v>
      </c>
      <c r="O65" s="186"/>
      <c r="Q65" s="176"/>
    </row>
    <row r="66" spans="1:82" x14ac:dyDescent="0.2">
      <c r="A66" s="184"/>
      <c r="B66" s="185"/>
      <c r="C66" s="187" t="s">
        <v>148</v>
      </c>
      <c r="D66" s="188"/>
      <c r="E66" s="189">
        <v>0</v>
      </c>
      <c r="F66" s="190"/>
      <c r="G66" s="191"/>
      <c r="I66" s="192"/>
      <c r="K66" s="192"/>
      <c r="M66" s="186" t="s">
        <v>148</v>
      </c>
      <c r="O66" s="186"/>
      <c r="Q66" s="176"/>
    </row>
    <row r="67" spans="1:82" x14ac:dyDescent="0.2">
      <c r="A67" s="184"/>
      <c r="B67" s="185"/>
      <c r="C67" s="187" t="s">
        <v>149</v>
      </c>
      <c r="D67" s="188"/>
      <c r="E67" s="189">
        <v>0</v>
      </c>
      <c r="F67" s="190"/>
      <c r="G67" s="191"/>
      <c r="I67" s="192"/>
      <c r="K67" s="192"/>
      <c r="M67" s="186" t="s">
        <v>149</v>
      </c>
      <c r="O67" s="186"/>
      <c r="Q67" s="176"/>
    </row>
    <row r="68" spans="1:82" x14ac:dyDescent="0.2">
      <c r="A68" s="193"/>
      <c r="B68" s="194" t="s">
        <v>77</v>
      </c>
      <c r="C68" s="195" t="str">
        <f>CONCATENATE(B62," ",C62)</f>
        <v>722 Vnitřní vodovod</v>
      </c>
      <c r="D68" s="196"/>
      <c r="E68" s="197"/>
      <c r="F68" s="198"/>
      <c r="G68" s="199">
        <f>SUM(G62:G67)</f>
        <v>0</v>
      </c>
      <c r="H68" s="200"/>
      <c r="I68" s="201">
        <f>SUM(I62:I67)</f>
        <v>0</v>
      </c>
      <c r="J68" s="200"/>
      <c r="K68" s="201">
        <f>SUM(K62:K67)</f>
        <v>-0.33500000000000002</v>
      </c>
      <c r="Q68" s="176">
        <v>4</v>
      </c>
      <c r="BC68" s="202">
        <f>SUM(BC62:BC67)</f>
        <v>0</v>
      </c>
      <c r="BD68" s="202">
        <f>SUM(BD62:BD67)</f>
        <v>0</v>
      </c>
      <c r="BE68" s="202">
        <f>SUM(BE62:BE67)</f>
        <v>0</v>
      </c>
      <c r="BF68" s="202">
        <f>SUM(BF62:BF67)</f>
        <v>0</v>
      </c>
      <c r="BG68" s="202">
        <f>SUM(BG62:BG67)</f>
        <v>0</v>
      </c>
    </row>
    <row r="69" spans="1:82" x14ac:dyDescent="0.2">
      <c r="A69" s="168" t="s">
        <v>76</v>
      </c>
      <c r="B69" s="169" t="s">
        <v>150</v>
      </c>
      <c r="C69" s="170" t="s">
        <v>151</v>
      </c>
      <c r="D69" s="171"/>
      <c r="E69" s="172"/>
      <c r="F69" s="172"/>
      <c r="G69" s="173"/>
      <c r="H69" s="174"/>
      <c r="I69" s="175"/>
      <c r="J69" s="174"/>
      <c r="K69" s="175"/>
      <c r="Q69" s="176">
        <v>1</v>
      </c>
    </row>
    <row r="70" spans="1:82" x14ac:dyDescent="0.2">
      <c r="A70" s="177">
        <v>10</v>
      </c>
      <c r="B70" s="178" t="s">
        <v>152</v>
      </c>
      <c r="C70" s="179" t="s">
        <v>153</v>
      </c>
      <c r="D70" s="180" t="s">
        <v>154</v>
      </c>
      <c r="E70" s="181">
        <v>5</v>
      </c>
      <c r="F70" s="181">
        <v>0</v>
      </c>
      <c r="G70" s="182">
        <f>E70*F70</f>
        <v>0</v>
      </c>
      <c r="H70" s="183">
        <v>0</v>
      </c>
      <c r="I70" s="183">
        <f>E70*H70</f>
        <v>0</v>
      </c>
      <c r="J70" s="183">
        <v>-1.933E-2</v>
      </c>
      <c r="K70" s="183">
        <f>E70*J70</f>
        <v>-9.665E-2</v>
      </c>
      <c r="Q70" s="176">
        <v>2</v>
      </c>
      <c r="AA70" s="151">
        <v>1</v>
      </c>
      <c r="AB70" s="151">
        <v>7</v>
      </c>
      <c r="AC70" s="151">
        <v>7</v>
      </c>
      <c r="BB70" s="151">
        <v>2</v>
      </c>
      <c r="BC70" s="151">
        <f>IF(BB70=1,G70,0)</f>
        <v>0</v>
      </c>
      <c r="BD70" s="151">
        <f>IF(BB70=2,G70,0)</f>
        <v>0</v>
      </c>
      <c r="BE70" s="151">
        <f>IF(BB70=3,G70,0)</f>
        <v>0</v>
      </c>
      <c r="BF70" s="151">
        <f>IF(BB70=4,G70,0)</f>
        <v>0</v>
      </c>
      <c r="BG70" s="151">
        <f>IF(BB70=5,G70,0)</f>
        <v>0</v>
      </c>
      <c r="CA70" s="151">
        <v>1</v>
      </c>
      <c r="CB70" s="151">
        <v>7</v>
      </c>
      <c r="CC70" s="176"/>
      <c r="CD70" s="176"/>
    </row>
    <row r="71" spans="1:82" x14ac:dyDescent="0.2">
      <c r="A71" s="184"/>
      <c r="B71" s="185"/>
      <c r="C71" s="187" t="s">
        <v>111</v>
      </c>
      <c r="D71" s="188"/>
      <c r="E71" s="189">
        <v>5</v>
      </c>
      <c r="F71" s="190"/>
      <c r="G71" s="191"/>
      <c r="I71" s="192"/>
      <c r="K71" s="192"/>
      <c r="M71" s="186" t="s">
        <v>111</v>
      </c>
      <c r="O71" s="186"/>
      <c r="Q71" s="176"/>
    </row>
    <row r="72" spans="1:82" x14ac:dyDescent="0.2">
      <c r="A72" s="177">
        <v>11</v>
      </c>
      <c r="B72" s="178" t="s">
        <v>155</v>
      </c>
      <c r="C72" s="179" t="s">
        <v>156</v>
      </c>
      <c r="D72" s="180" t="s">
        <v>154</v>
      </c>
      <c r="E72" s="181">
        <v>2</v>
      </c>
      <c r="F72" s="181">
        <v>0</v>
      </c>
      <c r="G72" s="182">
        <f>E72*F72</f>
        <v>0</v>
      </c>
      <c r="H72" s="183">
        <v>0</v>
      </c>
      <c r="I72" s="183">
        <f>E72*H72</f>
        <v>0</v>
      </c>
      <c r="J72" s="183">
        <v>-1.9460000000000002E-2</v>
      </c>
      <c r="K72" s="183">
        <f>E72*J72</f>
        <v>-3.8920000000000003E-2</v>
      </c>
      <c r="Q72" s="176">
        <v>2</v>
      </c>
      <c r="AA72" s="151">
        <v>1</v>
      </c>
      <c r="AB72" s="151">
        <v>7</v>
      </c>
      <c r="AC72" s="151">
        <v>7</v>
      </c>
      <c r="BB72" s="151">
        <v>2</v>
      </c>
      <c r="BC72" s="151">
        <f>IF(BB72=1,G72,0)</f>
        <v>0</v>
      </c>
      <c r="BD72" s="151">
        <f>IF(BB72=2,G72,0)</f>
        <v>0</v>
      </c>
      <c r="BE72" s="151">
        <f>IF(BB72=3,G72,0)</f>
        <v>0</v>
      </c>
      <c r="BF72" s="151">
        <f>IF(BB72=4,G72,0)</f>
        <v>0</v>
      </c>
      <c r="BG72" s="151">
        <f>IF(BB72=5,G72,0)</f>
        <v>0</v>
      </c>
      <c r="CA72" s="151">
        <v>1</v>
      </c>
      <c r="CB72" s="151">
        <v>7</v>
      </c>
      <c r="CC72" s="176"/>
      <c r="CD72" s="176"/>
    </row>
    <row r="73" spans="1:82" x14ac:dyDescent="0.2">
      <c r="A73" s="184"/>
      <c r="B73" s="185"/>
      <c r="C73" s="187" t="s">
        <v>157</v>
      </c>
      <c r="D73" s="188"/>
      <c r="E73" s="189">
        <v>2</v>
      </c>
      <c r="F73" s="190"/>
      <c r="G73" s="191"/>
      <c r="I73" s="192"/>
      <c r="K73" s="192"/>
      <c r="M73" s="186" t="s">
        <v>157</v>
      </c>
      <c r="O73" s="186"/>
      <c r="Q73" s="176"/>
    </row>
    <row r="74" spans="1:82" x14ac:dyDescent="0.2">
      <c r="A74" s="177">
        <v>12</v>
      </c>
      <c r="B74" s="178" t="s">
        <v>158</v>
      </c>
      <c r="C74" s="179" t="s">
        <v>159</v>
      </c>
      <c r="D74" s="180" t="s">
        <v>154</v>
      </c>
      <c r="E74" s="181">
        <v>2</v>
      </c>
      <c r="F74" s="181">
        <v>0</v>
      </c>
      <c r="G74" s="182">
        <f>E74*F74</f>
        <v>0</v>
      </c>
      <c r="H74" s="183">
        <v>0</v>
      </c>
      <c r="I74" s="183">
        <f>E74*H74</f>
        <v>0</v>
      </c>
      <c r="J74" s="183">
        <v>-1.56E-3</v>
      </c>
      <c r="K74" s="183">
        <f>E74*J74</f>
        <v>-3.1199999999999999E-3</v>
      </c>
      <c r="Q74" s="176">
        <v>2</v>
      </c>
      <c r="AA74" s="151">
        <v>1</v>
      </c>
      <c r="AB74" s="151">
        <v>7</v>
      </c>
      <c r="AC74" s="151">
        <v>7</v>
      </c>
      <c r="BB74" s="151">
        <v>2</v>
      </c>
      <c r="BC74" s="151">
        <f>IF(BB74=1,G74,0)</f>
        <v>0</v>
      </c>
      <c r="BD74" s="151">
        <f>IF(BB74=2,G74,0)</f>
        <v>0</v>
      </c>
      <c r="BE74" s="151">
        <f>IF(BB74=3,G74,0)</f>
        <v>0</v>
      </c>
      <c r="BF74" s="151">
        <f>IF(BB74=4,G74,0)</f>
        <v>0</v>
      </c>
      <c r="BG74" s="151">
        <f>IF(BB74=5,G74,0)</f>
        <v>0</v>
      </c>
      <c r="CA74" s="151">
        <v>1</v>
      </c>
      <c r="CB74" s="151">
        <v>7</v>
      </c>
      <c r="CC74" s="176"/>
      <c r="CD74" s="176"/>
    </row>
    <row r="75" spans="1:82" x14ac:dyDescent="0.2">
      <c r="A75" s="177">
        <v>13</v>
      </c>
      <c r="B75" s="178" t="s">
        <v>139</v>
      </c>
      <c r="C75" s="179" t="s">
        <v>160</v>
      </c>
      <c r="D75" s="180" t="s">
        <v>141</v>
      </c>
      <c r="E75" s="181">
        <v>4</v>
      </c>
      <c r="F75" s="181">
        <v>0</v>
      </c>
      <c r="G75" s="182">
        <f>E75*F75</f>
        <v>0</v>
      </c>
      <c r="H75" s="183">
        <v>0</v>
      </c>
      <c r="I75" s="183">
        <f>E75*H75</f>
        <v>0</v>
      </c>
      <c r="J75" s="183">
        <v>0</v>
      </c>
      <c r="K75" s="183">
        <f>E75*J75</f>
        <v>0</v>
      </c>
      <c r="Q75" s="176">
        <v>2</v>
      </c>
      <c r="AA75" s="151">
        <v>12</v>
      </c>
      <c r="AB75" s="151">
        <v>0</v>
      </c>
      <c r="AC75" s="151">
        <v>4</v>
      </c>
      <c r="BB75" s="151">
        <v>2</v>
      </c>
      <c r="BC75" s="151">
        <f>IF(BB75=1,G75,0)</f>
        <v>0</v>
      </c>
      <c r="BD75" s="151">
        <f>IF(BB75=2,G75,0)</f>
        <v>0</v>
      </c>
      <c r="BE75" s="151">
        <f>IF(BB75=3,G75,0)</f>
        <v>0</v>
      </c>
      <c r="BF75" s="151">
        <f>IF(BB75=4,G75,0)</f>
        <v>0</v>
      </c>
      <c r="BG75" s="151">
        <f>IF(BB75=5,G75,0)</f>
        <v>0</v>
      </c>
      <c r="CA75" s="151">
        <v>12</v>
      </c>
      <c r="CB75" s="151">
        <v>0</v>
      </c>
      <c r="CC75" s="176"/>
      <c r="CD75" s="176"/>
    </row>
    <row r="76" spans="1:82" x14ac:dyDescent="0.2">
      <c r="A76" s="184"/>
      <c r="B76" s="185"/>
      <c r="C76" s="187" t="s">
        <v>161</v>
      </c>
      <c r="D76" s="188"/>
      <c r="E76" s="189">
        <v>4</v>
      </c>
      <c r="F76" s="190"/>
      <c r="G76" s="191"/>
      <c r="I76" s="192"/>
      <c r="K76" s="192"/>
      <c r="M76" s="186">
        <v>4</v>
      </c>
      <c r="O76" s="186"/>
      <c r="Q76" s="176"/>
    </row>
    <row r="77" spans="1:82" x14ac:dyDescent="0.2">
      <c r="A77" s="184"/>
      <c r="B77" s="185"/>
      <c r="C77" s="187" t="s">
        <v>162</v>
      </c>
      <c r="D77" s="188"/>
      <c r="E77" s="189">
        <v>0</v>
      </c>
      <c r="F77" s="190"/>
      <c r="G77" s="191"/>
      <c r="I77" s="192"/>
      <c r="K77" s="192"/>
      <c r="M77" s="186" t="s">
        <v>162</v>
      </c>
      <c r="O77" s="186"/>
      <c r="Q77" s="176"/>
    </row>
    <row r="78" spans="1:82" x14ac:dyDescent="0.2">
      <c r="A78" s="193"/>
      <c r="B78" s="194" t="s">
        <v>77</v>
      </c>
      <c r="C78" s="195" t="str">
        <f>CONCATENATE(B69," ",C69)</f>
        <v>725 Zařizovací předměty</v>
      </c>
      <c r="D78" s="196"/>
      <c r="E78" s="197"/>
      <c r="F78" s="198"/>
      <c r="G78" s="199">
        <f>SUM(G69:G77)</f>
        <v>0</v>
      </c>
      <c r="H78" s="200"/>
      <c r="I78" s="201">
        <f>SUM(I69:I77)</f>
        <v>0</v>
      </c>
      <c r="J78" s="200"/>
      <c r="K78" s="201">
        <f>SUM(K69:K77)</f>
        <v>-0.13869000000000001</v>
      </c>
      <c r="Q78" s="176">
        <v>4</v>
      </c>
      <c r="BC78" s="202">
        <f>SUM(BC69:BC77)</f>
        <v>0</v>
      </c>
      <c r="BD78" s="202">
        <f>SUM(BD69:BD77)</f>
        <v>0</v>
      </c>
      <c r="BE78" s="202">
        <f>SUM(BE69:BE77)</f>
        <v>0</v>
      </c>
      <c r="BF78" s="202">
        <f>SUM(BF69:BF77)</f>
        <v>0</v>
      </c>
      <c r="BG78" s="202">
        <f>SUM(BG69:BG77)</f>
        <v>0</v>
      </c>
    </row>
    <row r="79" spans="1:82" x14ac:dyDescent="0.2">
      <c r="A79" s="168" t="s">
        <v>76</v>
      </c>
      <c r="B79" s="169" t="s">
        <v>163</v>
      </c>
      <c r="C79" s="170" t="s">
        <v>164</v>
      </c>
      <c r="D79" s="171"/>
      <c r="E79" s="172"/>
      <c r="F79" s="172"/>
      <c r="G79" s="173"/>
      <c r="H79" s="174"/>
      <c r="I79" s="175"/>
      <c r="J79" s="174"/>
      <c r="K79" s="175"/>
      <c r="Q79" s="176">
        <v>1</v>
      </c>
    </row>
    <row r="80" spans="1:82" x14ac:dyDescent="0.2">
      <c r="A80" s="177">
        <v>14</v>
      </c>
      <c r="B80" s="178" t="s">
        <v>165</v>
      </c>
      <c r="C80" s="179" t="s">
        <v>166</v>
      </c>
      <c r="D80" s="180" t="s">
        <v>107</v>
      </c>
      <c r="E80" s="181">
        <v>1</v>
      </c>
      <c r="F80" s="181">
        <v>0</v>
      </c>
      <c r="G80" s="182">
        <f>E80*F80</f>
        <v>0</v>
      </c>
      <c r="H80" s="183">
        <v>0</v>
      </c>
      <c r="I80" s="183">
        <f>E80*H80</f>
        <v>0</v>
      </c>
      <c r="J80" s="183">
        <v>0</v>
      </c>
      <c r="K80" s="183">
        <f>E80*J80</f>
        <v>0</v>
      </c>
      <c r="Q80" s="176">
        <v>2</v>
      </c>
      <c r="AA80" s="151">
        <v>1</v>
      </c>
      <c r="AB80" s="151">
        <v>7</v>
      </c>
      <c r="AC80" s="151">
        <v>7</v>
      </c>
      <c r="BB80" s="151">
        <v>2</v>
      </c>
      <c r="BC80" s="151">
        <f>IF(BB80=1,G80,0)</f>
        <v>0</v>
      </c>
      <c r="BD80" s="151">
        <f>IF(BB80=2,G80,0)</f>
        <v>0</v>
      </c>
      <c r="BE80" s="151">
        <f>IF(BB80=3,G80,0)</f>
        <v>0</v>
      </c>
      <c r="BF80" s="151">
        <f>IF(BB80=4,G80,0)</f>
        <v>0</v>
      </c>
      <c r="BG80" s="151">
        <f>IF(BB80=5,G80,0)</f>
        <v>0</v>
      </c>
      <c r="CA80" s="151">
        <v>1</v>
      </c>
      <c r="CB80" s="151">
        <v>7</v>
      </c>
      <c r="CC80" s="176"/>
      <c r="CD80" s="176"/>
    </row>
    <row r="81" spans="1:82" x14ac:dyDescent="0.2">
      <c r="A81" s="193"/>
      <c r="B81" s="194" t="s">
        <v>77</v>
      </c>
      <c r="C81" s="195" t="str">
        <f>CONCATENATE(B79," ",C79)</f>
        <v>731 Kotelny</v>
      </c>
      <c r="D81" s="196"/>
      <c r="E81" s="197"/>
      <c r="F81" s="198"/>
      <c r="G81" s="199">
        <f>SUM(G79:G80)</f>
        <v>0</v>
      </c>
      <c r="H81" s="200"/>
      <c r="I81" s="201">
        <f>SUM(I79:I80)</f>
        <v>0</v>
      </c>
      <c r="J81" s="200"/>
      <c r="K81" s="201">
        <f>SUM(K79:K80)</f>
        <v>0</v>
      </c>
      <c r="Q81" s="176">
        <v>4</v>
      </c>
      <c r="BC81" s="202">
        <f>SUM(BC79:BC80)</f>
        <v>0</v>
      </c>
      <c r="BD81" s="202">
        <f>SUM(BD79:BD80)</f>
        <v>0</v>
      </c>
      <c r="BE81" s="202">
        <f>SUM(BE79:BE80)</f>
        <v>0</v>
      </c>
      <c r="BF81" s="202">
        <f>SUM(BF79:BF80)</f>
        <v>0</v>
      </c>
      <c r="BG81" s="202">
        <f>SUM(BG79:BG80)</f>
        <v>0</v>
      </c>
    </row>
    <row r="82" spans="1:82" x14ac:dyDescent="0.2">
      <c r="A82" s="168" t="s">
        <v>76</v>
      </c>
      <c r="B82" s="169" t="s">
        <v>167</v>
      </c>
      <c r="C82" s="170" t="s">
        <v>168</v>
      </c>
      <c r="D82" s="171"/>
      <c r="E82" s="172"/>
      <c r="F82" s="172"/>
      <c r="G82" s="173"/>
      <c r="H82" s="174"/>
      <c r="I82" s="175"/>
      <c r="J82" s="174"/>
      <c r="K82" s="175"/>
      <c r="Q82" s="176">
        <v>1</v>
      </c>
    </row>
    <row r="83" spans="1:82" x14ac:dyDescent="0.2">
      <c r="A83" s="177">
        <v>15</v>
      </c>
      <c r="B83" s="178" t="s">
        <v>169</v>
      </c>
      <c r="C83" s="179" t="s">
        <v>170</v>
      </c>
      <c r="D83" s="180" t="s">
        <v>146</v>
      </c>
      <c r="E83" s="181">
        <v>16</v>
      </c>
      <c r="F83" s="181">
        <v>0</v>
      </c>
      <c r="G83" s="182">
        <f>E83*F83</f>
        <v>0</v>
      </c>
      <c r="H83" s="183">
        <v>4.0000000000000003E-5</v>
      </c>
      <c r="I83" s="183">
        <f>E83*H83</f>
        <v>6.4000000000000005E-4</v>
      </c>
      <c r="J83" s="183">
        <v>-2.5400000000000002E-3</v>
      </c>
      <c r="K83" s="183">
        <f>E83*J83</f>
        <v>-4.0640000000000003E-2</v>
      </c>
      <c r="Q83" s="176">
        <v>2</v>
      </c>
      <c r="AA83" s="151">
        <v>1</v>
      </c>
      <c r="AB83" s="151">
        <v>7</v>
      </c>
      <c r="AC83" s="151">
        <v>7</v>
      </c>
      <c r="BB83" s="151">
        <v>2</v>
      </c>
      <c r="BC83" s="151">
        <f>IF(BB83=1,G83,0)</f>
        <v>0</v>
      </c>
      <c r="BD83" s="151">
        <f>IF(BB83=2,G83,0)</f>
        <v>0</v>
      </c>
      <c r="BE83" s="151">
        <f>IF(BB83=3,G83,0)</f>
        <v>0</v>
      </c>
      <c r="BF83" s="151">
        <f>IF(BB83=4,G83,0)</f>
        <v>0</v>
      </c>
      <c r="BG83" s="151">
        <f>IF(BB83=5,G83,0)</f>
        <v>0</v>
      </c>
      <c r="CA83" s="151">
        <v>1</v>
      </c>
      <c r="CB83" s="151">
        <v>7</v>
      </c>
      <c r="CC83" s="176"/>
      <c r="CD83" s="176"/>
    </row>
    <row r="84" spans="1:82" x14ac:dyDescent="0.2">
      <c r="A84" s="184"/>
      <c r="B84" s="185"/>
      <c r="C84" s="187" t="s">
        <v>171</v>
      </c>
      <c r="D84" s="188"/>
      <c r="E84" s="189">
        <v>10</v>
      </c>
      <c r="F84" s="190"/>
      <c r="G84" s="191"/>
      <c r="I84" s="192"/>
      <c r="K84" s="192"/>
      <c r="M84" s="186" t="s">
        <v>171</v>
      </c>
      <c r="O84" s="186"/>
      <c r="Q84" s="176"/>
    </row>
    <row r="85" spans="1:82" x14ac:dyDescent="0.2">
      <c r="A85" s="184"/>
      <c r="B85" s="185"/>
      <c r="C85" s="187" t="s">
        <v>172</v>
      </c>
      <c r="D85" s="188"/>
      <c r="E85" s="189">
        <v>6</v>
      </c>
      <c r="F85" s="190"/>
      <c r="G85" s="191"/>
      <c r="I85" s="192"/>
      <c r="K85" s="192"/>
      <c r="M85" s="186" t="s">
        <v>172</v>
      </c>
      <c r="O85" s="186"/>
      <c r="Q85" s="176"/>
    </row>
    <row r="86" spans="1:82" x14ac:dyDescent="0.2">
      <c r="A86" s="193"/>
      <c r="B86" s="194" t="s">
        <v>77</v>
      </c>
      <c r="C86" s="195" t="str">
        <f>CONCATENATE(B82," ",C82)</f>
        <v>733 Rozvod potrubí</v>
      </c>
      <c r="D86" s="196"/>
      <c r="E86" s="197"/>
      <c r="F86" s="198"/>
      <c r="G86" s="199">
        <f>SUM(G82:G85)</f>
        <v>0</v>
      </c>
      <c r="H86" s="200"/>
      <c r="I86" s="201">
        <f>SUM(I82:I85)</f>
        <v>6.4000000000000005E-4</v>
      </c>
      <c r="J86" s="200"/>
      <c r="K86" s="201">
        <f>SUM(K82:K85)</f>
        <v>-4.0640000000000003E-2</v>
      </c>
      <c r="Q86" s="176">
        <v>4</v>
      </c>
      <c r="BC86" s="202">
        <f>SUM(BC82:BC85)</f>
        <v>0</v>
      </c>
      <c r="BD86" s="202">
        <f>SUM(BD82:BD85)</f>
        <v>0</v>
      </c>
      <c r="BE86" s="202">
        <f>SUM(BE82:BE85)</f>
        <v>0</v>
      </c>
      <c r="BF86" s="202">
        <f>SUM(BF82:BF85)</f>
        <v>0</v>
      </c>
      <c r="BG86" s="202">
        <f>SUM(BG82:BG85)</f>
        <v>0</v>
      </c>
    </row>
    <row r="87" spans="1:82" x14ac:dyDescent="0.2">
      <c r="A87" s="168" t="s">
        <v>76</v>
      </c>
      <c r="B87" s="169" t="s">
        <v>173</v>
      </c>
      <c r="C87" s="170" t="s">
        <v>174</v>
      </c>
      <c r="D87" s="171"/>
      <c r="E87" s="172"/>
      <c r="F87" s="172"/>
      <c r="G87" s="173"/>
      <c r="H87" s="174"/>
      <c r="I87" s="175"/>
      <c r="J87" s="174"/>
      <c r="K87" s="175"/>
      <c r="Q87" s="176">
        <v>1</v>
      </c>
    </row>
    <row r="88" spans="1:82" x14ac:dyDescent="0.2">
      <c r="A88" s="177">
        <v>16</v>
      </c>
      <c r="B88" s="178" t="s">
        <v>175</v>
      </c>
      <c r="C88" s="179" t="s">
        <v>176</v>
      </c>
      <c r="D88" s="180" t="s">
        <v>107</v>
      </c>
      <c r="E88" s="181">
        <v>18.666699999999999</v>
      </c>
      <c r="F88" s="181">
        <v>0</v>
      </c>
      <c r="G88" s="182">
        <f>E88*F88</f>
        <v>0</v>
      </c>
      <c r="H88" s="183">
        <v>1.0000000000000001E-5</v>
      </c>
      <c r="I88" s="183">
        <f>E88*H88</f>
        <v>1.8666700000000001E-4</v>
      </c>
      <c r="J88" s="183">
        <v>-7.5000000000000002E-4</v>
      </c>
      <c r="K88" s="183">
        <f>E88*J88</f>
        <v>-1.4000024999999999E-2</v>
      </c>
      <c r="Q88" s="176">
        <v>2</v>
      </c>
      <c r="AA88" s="151">
        <v>1</v>
      </c>
      <c r="AB88" s="151">
        <v>7</v>
      </c>
      <c r="AC88" s="151">
        <v>7</v>
      </c>
      <c r="BB88" s="151">
        <v>2</v>
      </c>
      <c r="BC88" s="151">
        <f>IF(BB88=1,G88,0)</f>
        <v>0</v>
      </c>
      <c r="BD88" s="151">
        <f>IF(BB88=2,G88,0)</f>
        <v>0</v>
      </c>
      <c r="BE88" s="151">
        <f>IF(BB88=3,G88,0)</f>
        <v>0</v>
      </c>
      <c r="BF88" s="151">
        <f>IF(BB88=4,G88,0)</f>
        <v>0</v>
      </c>
      <c r="BG88" s="151">
        <f>IF(BB88=5,G88,0)</f>
        <v>0</v>
      </c>
      <c r="CA88" s="151">
        <v>1</v>
      </c>
      <c r="CB88" s="151">
        <v>7</v>
      </c>
      <c r="CC88" s="176"/>
      <c r="CD88" s="176"/>
    </row>
    <row r="89" spans="1:82" x14ac:dyDescent="0.2">
      <c r="A89" s="184"/>
      <c r="B89" s="185"/>
      <c r="C89" s="187" t="s">
        <v>177</v>
      </c>
      <c r="D89" s="188"/>
      <c r="E89" s="189">
        <v>8</v>
      </c>
      <c r="F89" s="190"/>
      <c r="G89" s="191"/>
      <c r="I89" s="192"/>
      <c r="K89" s="192"/>
      <c r="M89" s="186" t="s">
        <v>177</v>
      </c>
      <c r="O89" s="186"/>
      <c r="Q89" s="176"/>
    </row>
    <row r="90" spans="1:82" x14ac:dyDescent="0.2">
      <c r="A90" s="184"/>
      <c r="B90" s="185"/>
      <c r="C90" s="187" t="s">
        <v>178</v>
      </c>
      <c r="D90" s="188"/>
      <c r="E90" s="189">
        <v>10.666700000000001</v>
      </c>
      <c r="F90" s="190"/>
      <c r="G90" s="191"/>
      <c r="I90" s="192"/>
      <c r="K90" s="192"/>
      <c r="M90" s="186" t="s">
        <v>178</v>
      </c>
      <c r="O90" s="186"/>
      <c r="Q90" s="176"/>
    </row>
    <row r="91" spans="1:82" x14ac:dyDescent="0.2">
      <c r="A91" s="177">
        <v>17</v>
      </c>
      <c r="B91" s="178" t="s">
        <v>179</v>
      </c>
      <c r="C91" s="179" t="s">
        <v>180</v>
      </c>
      <c r="D91" s="180" t="s">
        <v>89</v>
      </c>
      <c r="E91" s="181">
        <v>3</v>
      </c>
      <c r="F91" s="181">
        <v>0</v>
      </c>
      <c r="G91" s="182">
        <f>E91*F91</f>
        <v>0</v>
      </c>
      <c r="H91" s="183">
        <v>0</v>
      </c>
      <c r="I91" s="183">
        <f>E91*H91</f>
        <v>0</v>
      </c>
      <c r="J91" s="183">
        <v>0</v>
      </c>
      <c r="K91" s="183">
        <f>E91*J91</f>
        <v>0</v>
      </c>
      <c r="Q91" s="176">
        <v>2</v>
      </c>
      <c r="AA91" s="151">
        <v>1</v>
      </c>
      <c r="AB91" s="151">
        <v>7</v>
      </c>
      <c r="AC91" s="151">
        <v>7</v>
      </c>
      <c r="BB91" s="151">
        <v>2</v>
      </c>
      <c r="BC91" s="151">
        <f>IF(BB91=1,G91,0)</f>
        <v>0</v>
      </c>
      <c r="BD91" s="151">
        <f>IF(BB91=2,G91,0)</f>
        <v>0</v>
      </c>
      <c r="BE91" s="151">
        <f>IF(BB91=3,G91,0)</f>
        <v>0</v>
      </c>
      <c r="BF91" s="151">
        <f>IF(BB91=4,G91,0)</f>
        <v>0</v>
      </c>
      <c r="BG91" s="151">
        <f>IF(BB91=5,G91,0)</f>
        <v>0</v>
      </c>
      <c r="CA91" s="151">
        <v>1</v>
      </c>
      <c r="CB91" s="151">
        <v>7</v>
      </c>
      <c r="CC91" s="176"/>
      <c r="CD91" s="176"/>
    </row>
    <row r="92" spans="1:82" x14ac:dyDescent="0.2">
      <c r="A92" s="184"/>
      <c r="B92" s="185"/>
      <c r="C92" s="187" t="s">
        <v>181</v>
      </c>
      <c r="D92" s="188"/>
      <c r="E92" s="189">
        <v>3</v>
      </c>
      <c r="F92" s="190"/>
      <c r="G92" s="191"/>
      <c r="I92" s="192"/>
      <c r="K92" s="192"/>
      <c r="M92" s="186" t="s">
        <v>181</v>
      </c>
      <c r="O92" s="186"/>
      <c r="Q92" s="176"/>
    </row>
    <row r="93" spans="1:82" x14ac:dyDescent="0.2">
      <c r="A93" s="177">
        <v>18</v>
      </c>
      <c r="B93" s="178" t="s">
        <v>139</v>
      </c>
      <c r="C93" s="179" t="s">
        <v>182</v>
      </c>
      <c r="D93" s="180" t="s">
        <v>141</v>
      </c>
      <c r="E93" s="181">
        <v>1</v>
      </c>
      <c r="F93" s="181">
        <v>0</v>
      </c>
      <c r="G93" s="182">
        <f>E93*F93</f>
        <v>0</v>
      </c>
      <c r="H93" s="183">
        <v>0</v>
      </c>
      <c r="I93" s="183">
        <f>E93*H93</f>
        <v>0</v>
      </c>
      <c r="J93" s="183">
        <v>0</v>
      </c>
      <c r="K93" s="183">
        <f>E93*J93</f>
        <v>0</v>
      </c>
      <c r="Q93" s="176">
        <v>2</v>
      </c>
      <c r="AA93" s="151">
        <v>12</v>
      </c>
      <c r="AB93" s="151">
        <v>0</v>
      </c>
      <c r="AC93" s="151">
        <v>7</v>
      </c>
      <c r="BB93" s="151">
        <v>2</v>
      </c>
      <c r="BC93" s="151">
        <f>IF(BB93=1,G93,0)</f>
        <v>0</v>
      </c>
      <c r="BD93" s="151">
        <f>IF(BB93=2,G93,0)</f>
        <v>0</v>
      </c>
      <c r="BE93" s="151">
        <f>IF(BB93=3,G93,0)</f>
        <v>0</v>
      </c>
      <c r="BF93" s="151">
        <f>IF(BB93=4,G93,0)</f>
        <v>0</v>
      </c>
      <c r="BG93" s="151">
        <f>IF(BB93=5,G93,0)</f>
        <v>0</v>
      </c>
      <c r="CA93" s="151">
        <v>12</v>
      </c>
      <c r="CB93" s="151">
        <v>0</v>
      </c>
      <c r="CC93" s="176"/>
      <c r="CD93" s="176"/>
    </row>
    <row r="94" spans="1:82" x14ac:dyDescent="0.2">
      <c r="A94" s="193"/>
      <c r="B94" s="194" t="s">
        <v>77</v>
      </c>
      <c r="C94" s="195" t="str">
        <f>CONCATENATE(B87," ",C87)</f>
        <v>735 Otopná tělesa</v>
      </c>
      <c r="D94" s="196"/>
      <c r="E94" s="197"/>
      <c r="F94" s="198"/>
      <c r="G94" s="199">
        <f>SUM(G87:G93)</f>
        <v>0</v>
      </c>
      <c r="H94" s="200"/>
      <c r="I94" s="201">
        <f>SUM(I87:I93)</f>
        <v>1.8666700000000001E-4</v>
      </c>
      <c r="J94" s="200"/>
      <c r="K94" s="201">
        <f>SUM(K87:K93)</f>
        <v>-1.4000024999999999E-2</v>
      </c>
      <c r="Q94" s="176">
        <v>4</v>
      </c>
      <c r="BC94" s="202">
        <f>SUM(BC87:BC93)</f>
        <v>0</v>
      </c>
      <c r="BD94" s="202">
        <f>SUM(BD87:BD93)</f>
        <v>0</v>
      </c>
      <c r="BE94" s="202">
        <f>SUM(BE87:BE93)</f>
        <v>0</v>
      </c>
      <c r="BF94" s="202">
        <f>SUM(BF87:BF93)</f>
        <v>0</v>
      </c>
      <c r="BG94" s="202">
        <f>SUM(BG87:BG93)</f>
        <v>0</v>
      </c>
    </row>
    <row r="95" spans="1:82" x14ac:dyDescent="0.2">
      <c r="A95" s="168" t="s">
        <v>76</v>
      </c>
      <c r="B95" s="169" t="s">
        <v>183</v>
      </c>
      <c r="C95" s="170" t="s">
        <v>184</v>
      </c>
      <c r="D95" s="171"/>
      <c r="E95" s="172"/>
      <c r="F95" s="172"/>
      <c r="G95" s="173"/>
      <c r="H95" s="174"/>
      <c r="I95" s="175"/>
      <c r="J95" s="174"/>
      <c r="K95" s="175"/>
      <c r="Q95" s="176">
        <v>1</v>
      </c>
    </row>
    <row r="96" spans="1:82" x14ac:dyDescent="0.2">
      <c r="A96" s="177">
        <v>19</v>
      </c>
      <c r="B96" s="178" t="s">
        <v>185</v>
      </c>
      <c r="C96" s="179" t="s">
        <v>186</v>
      </c>
      <c r="D96" s="180" t="s">
        <v>146</v>
      </c>
      <c r="E96" s="181">
        <v>2.2360000000000002</v>
      </c>
      <c r="F96" s="181">
        <v>0</v>
      </c>
      <c r="G96" s="182">
        <f>E96*F96</f>
        <v>0</v>
      </c>
      <c r="H96" s="183">
        <v>0</v>
      </c>
      <c r="I96" s="183">
        <f>E96*H96</f>
        <v>0</v>
      </c>
      <c r="J96" s="183">
        <v>-1.3500000000000001E-3</v>
      </c>
      <c r="K96" s="183">
        <f>E96*J96</f>
        <v>-3.0186000000000006E-3</v>
      </c>
      <c r="Q96" s="176">
        <v>2</v>
      </c>
      <c r="AA96" s="151">
        <v>1</v>
      </c>
      <c r="AB96" s="151">
        <v>7</v>
      </c>
      <c r="AC96" s="151">
        <v>7</v>
      </c>
      <c r="BB96" s="151">
        <v>2</v>
      </c>
      <c r="BC96" s="151">
        <f>IF(BB96=1,G96,0)</f>
        <v>0</v>
      </c>
      <c r="BD96" s="151">
        <f>IF(BB96=2,G96,0)</f>
        <v>0</v>
      </c>
      <c r="BE96" s="151">
        <f>IF(BB96=3,G96,0)</f>
        <v>0</v>
      </c>
      <c r="BF96" s="151">
        <f>IF(BB96=4,G96,0)</f>
        <v>0</v>
      </c>
      <c r="BG96" s="151">
        <f>IF(BB96=5,G96,0)</f>
        <v>0</v>
      </c>
      <c r="CA96" s="151">
        <v>1</v>
      </c>
      <c r="CB96" s="151">
        <v>7</v>
      </c>
      <c r="CC96" s="176"/>
      <c r="CD96" s="176"/>
    </row>
    <row r="97" spans="1:82" x14ac:dyDescent="0.2">
      <c r="A97" s="184"/>
      <c r="B97" s="185"/>
      <c r="C97" s="187" t="s">
        <v>187</v>
      </c>
      <c r="D97" s="188"/>
      <c r="E97" s="189">
        <v>0.94</v>
      </c>
      <c r="F97" s="190"/>
      <c r="G97" s="191"/>
      <c r="I97" s="192"/>
      <c r="K97" s="192"/>
      <c r="M97" s="186" t="s">
        <v>187</v>
      </c>
      <c r="O97" s="186"/>
      <c r="Q97" s="176"/>
    </row>
    <row r="98" spans="1:82" x14ac:dyDescent="0.2">
      <c r="A98" s="184"/>
      <c r="B98" s="185"/>
      <c r="C98" s="187" t="s">
        <v>188</v>
      </c>
      <c r="D98" s="188"/>
      <c r="E98" s="189">
        <v>2.1999999999999999E-2</v>
      </c>
      <c r="F98" s="190"/>
      <c r="G98" s="191"/>
      <c r="I98" s="192"/>
      <c r="K98" s="192"/>
      <c r="M98" s="186" t="s">
        <v>188</v>
      </c>
      <c r="O98" s="186"/>
      <c r="Q98" s="176"/>
    </row>
    <row r="99" spans="1:82" x14ac:dyDescent="0.2">
      <c r="A99" s="184"/>
      <c r="B99" s="185"/>
      <c r="C99" s="187" t="s">
        <v>92</v>
      </c>
      <c r="D99" s="188"/>
      <c r="E99" s="189">
        <v>0</v>
      </c>
      <c r="F99" s="190"/>
      <c r="G99" s="191"/>
      <c r="I99" s="192"/>
      <c r="K99" s="192"/>
      <c r="M99" s="186">
        <v>0</v>
      </c>
      <c r="O99" s="186"/>
      <c r="Q99" s="176"/>
    </row>
    <row r="100" spans="1:82" x14ac:dyDescent="0.2">
      <c r="A100" s="184"/>
      <c r="B100" s="185"/>
      <c r="C100" s="187" t="s">
        <v>189</v>
      </c>
      <c r="D100" s="188"/>
      <c r="E100" s="189">
        <v>4.3999999999999997E-2</v>
      </c>
      <c r="F100" s="190"/>
      <c r="G100" s="191"/>
      <c r="I100" s="192"/>
      <c r="K100" s="192"/>
      <c r="M100" s="186" t="s">
        <v>189</v>
      </c>
      <c r="O100" s="186"/>
      <c r="Q100" s="176"/>
    </row>
    <row r="101" spans="1:82" x14ac:dyDescent="0.2">
      <c r="A101" s="184"/>
      <c r="B101" s="185"/>
      <c r="C101" s="187" t="s">
        <v>190</v>
      </c>
      <c r="D101" s="188"/>
      <c r="E101" s="189">
        <v>0.55000000000000004</v>
      </c>
      <c r="F101" s="190"/>
      <c r="G101" s="191"/>
      <c r="I101" s="192"/>
      <c r="K101" s="192"/>
      <c r="M101" s="186" t="s">
        <v>190</v>
      </c>
      <c r="O101" s="186"/>
      <c r="Q101" s="176"/>
    </row>
    <row r="102" spans="1:82" x14ac:dyDescent="0.2">
      <c r="A102" s="184"/>
      <c r="B102" s="185"/>
      <c r="C102" s="187" t="s">
        <v>191</v>
      </c>
      <c r="D102" s="188"/>
      <c r="E102" s="189">
        <v>0.68</v>
      </c>
      <c r="F102" s="190"/>
      <c r="G102" s="191"/>
      <c r="I102" s="192"/>
      <c r="K102" s="192"/>
      <c r="M102" s="186" t="s">
        <v>191</v>
      </c>
      <c r="O102" s="186"/>
      <c r="Q102" s="176"/>
    </row>
    <row r="103" spans="1:82" x14ac:dyDescent="0.2">
      <c r="A103" s="193"/>
      <c r="B103" s="194" t="s">
        <v>77</v>
      </c>
      <c r="C103" s="195" t="str">
        <f>CONCATENATE(B95," ",C95)</f>
        <v>764 Konstrukce klempířské</v>
      </c>
      <c r="D103" s="196"/>
      <c r="E103" s="197"/>
      <c r="F103" s="198"/>
      <c r="G103" s="199">
        <f>SUM(G95:G102)</f>
        <v>0</v>
      </c>
      <c r="H103" s="200"/>
      <c r="I103" s="201">
        <f>SUM(I95:I102)</f>
        <v>0</v>
      </c>
      <c r="J103" s="200"/>
      <c r="K103" s="201">
        <f>SUM(K95:K102)</f>
        <v>-3.0186000000000006E-3</v>
      </c>
      <c r="Q103" s="176">
        <v>4</v>
      </c>
      <c r="BC103" s="202">
        <f>SUM(BC95:BC102)</f>
        <v>0</v>
      </c>
      <c r="BD103" s="202">
        <f>SUM(BD95:BD102)</f>
        <v>0</v>
      </c>
      <c r="BE103" s="202">
        <f>SUM(BE95:BE102)</f>
        <v>0</v>
      </c>
      <c r="BF103" s="202">
        <f>SUM(BF95:BF102)</f>
        <v>0</v>
      </c>
      <c r="BG103" s="202">
        <f>SUM(BG95:BG102)</f>
        <v>0</v>
      </c>
    </row>
    <row r="104" spans="1:82" x14ac:dyDescent="0.2">
      <c r="A104" s="168" t="s">
        <v>76</v>
      </c>
      <c r="B104" s="169" t="s">
        <v>192</v>
      </c>
      <c r="C104" s="170" t="s">
        <v>193</v>
      </c>
      <c r="D104" s="171"/>
      <c r="E104" s="172"/>
      <c r="F104" s="172"/>
      <c r="G104" s="173"/>
      <c r="H104" s="174"/>
      <c r="I104" s="175"/>
      <c r="J104" s="174"/>
      <c r="K104" s="175"/>
      <c r="Q104" s="176">
        <v>1</v>
      </c>
    </row>
    <row r="105" spans="1:82" x14ac:dyDescent="0.2">
      <c r="A105" s="177">
        <v>20</v>
      </c>
      <c r="B105" s="178" t="s">
        <v>139</v>
      </c>
      <c r="C105" s="179" t="s">
        <v>194</v>
      </c>
      <c r="D105" s="180" t="s">
        <v>141</v>
      </c>
      <c r="E105" s="181">
        <v>0.5</v>
      </c>
      <c r="F105" s="181">
        <v>0</v>
      </c>
      <c r="G105" s="182">
        <f>E105*F105</f>
        <v>0</v>
      </c>
      <c r="H105" s="183">
        <v>0</v>
      </c>
      <c r="I105" s="183">
        <f>E105*H105</f>
        <v>0</v>
      </c>
      <c r="J105" s="183">
        <v>0</v>
      </c>
      <c r="K105" s="183">
        <f>E105*J105</f>
        <v>0</v>
      </c>
      <c r="Q105" s="176">
        <v>2</v>
      </c>
      <c r="AA105" s="151">
        <v>12</v>
      </c>
      <c r="AB105" s="151">
        <v>0</v>
      </c>
      <c r="AC105" s="151">
        <v>10</v>
      </c>
      <c r="BB105" s="151">
        <v>2</v>
      </c>
      <c r="BC105" s="151">
        <f>IF(BB105=1,G105,0)</f>
        <v>0</v>
      </c>
      <c r="BD105" s="151">
        <f>IF(BB105=2,G105,0)</f>
        <v>0</v>
      </c>
      <c r="BE105" s="151">
        <f>IF(BB105=3,G105,0)</f>
        <v>0</v>
      </c>
      <c r="BF105" s="151">
        <f>IF(BB105=4,G105,0)</f>
        <v>0</v>
      </c>
      <c r="BG105" s="151">
        <f>IF(BB105=5,G105,0)</f>
        <v>0</v>
      </c>
      <c r="CA105" s="151">
        <v>12</v>
      </c>
      <c r="CB105" s="151">
        <v>0</v>
      </c>
      <c r="CC105" s="176"/>
      <c r="CD105" s="176"/>
    </row>
    <row r="106" spans="1:82" x14ac:dyDescent="0.2">
      <c r="A106" s="193"/>
      <c r="B106" s="194" t="s">
        <v>77</v>
      </c>
      <c r="C106" s="195" t="str">
        <f>CONCATENATE(B104," ",C104)</f>
        <v>787 Zasklívání</v>
      </c>
      <c r="D106" s="196"/>
      <c r="E106" s="197"/>
      <c r="F106" s="198"/>
      <c r="G106" s="199">
        <f>SUM(G104:G105)</f>
        <v>0</v>
      </c>
      <c r="H106" s="200"/>
      <c r="I106" s="201">
        <f>SUM(I104:I105)</f>
        <v>0</v>
      </c>
      <c r="J106" s="200"/>
      <c r="K106" s="201">
        <f>SUM(K104:K105)</f>
        <v>0</v>
      </c>
      <c r="Q106" s="176">
        <v>4</v>
      </c>
      <c r="BC106" s="202">
        <f>SUM(BC104:BC105)</f>
        <v>0</v>
      </c>
      <c r="BD106" s="202">
        <f>SUM(BD104:BD105)</f>
        <v>0</v>
      </c>
      <c r="BE106" s="202">
        <f>SUM(BE104:BE105)</f>
        <v>0</v>
      </c>
      <c r="BF106" s="202">
        <f>SUM(BF104:BF105)</f>
        <v>0</v>
      </c>
      <c r="BG106" s="202">
        <f>SUM(BG104:BG105)</f>
        <v>0</v>
      </c>
    </row>
    <row r="107" spans="1:82" x14ac:dyDescent="0.2">
      <c r="A107" s="168" t="s">
        <v>76</v>
      </c>
      <c r="B107" s="169" t="s">
        <v>195</v>
      </c>
      <c r="C107" s="170" t="s">
        <v>196</v>
      </c>
      <c r="D107" s="171"/>
      <c r="E107" s="172"/>
      <c r="F107" s="172"/>
      <c r="G107" s="173"/>
      <c r="H107" s="174"/>
      <c r="I107" s="175"/>
      <c r="J107" s="174"/>
      <c r="K107" s="175"/>
      <c r="Q107" s="176">
        <v>1</v>
      </c>
    </row>
    <row r="108" spans="1:82" x14ac:dyDescent="0.2">
      <c r="A108" s="177">
        <v>21</v>
      </c>
      <c r="B108" s="178" t="s">
        <v>139</v>
      </c>
      <c r="C108" s="179" t="s">
        <v>197</v>
      </c>
      <c r="D108" s="180" t="s">
        <v>141</v>
      </c>
      <c r="E108" s="181">
        <v>0.25</v>
      </c>
      <c r="F108" s="181">
        <v>0</v>
      </c>
      <c r="G108" s="182">
        <f>E108*F108</f>
        <v>0</v>
      </c>
      <c r="H108" s="183">
        <v>0</v>
      </c>
      <c r="I108" s="183">
        <f>E108*H108</f>
        <v>0</v>
      </c>
      <c r="J108" s="183">
        <v>0</v>
      </c>
      <c r="K108" s="183">
        <f>E108*J108</f>
        <v>0</v>
      </c>
      <c r="Q108" s="176">
        <v>2</v>
      </c>
      <c r="AA108" s="151">
        <v>12</v>
      </c>
      <c r="AB108" s="151">
        <v>0</v>
      </c>
      <c r="AC108" s="151">
        <v>11</v>
      </c>
      <c r="BB108" s="151">
        <v>2</v>
      </c>
      <c r="BC108" s="151">
        <f>IF(BB108=1,G108,0)</f>
        <v>0</v>
      </c>
      <c r="BD108" s="151">
        <f>IF(BB108=2,G108,0)</f>
        <v>0</v>
      </c>
      <c r="BE108" s="151">
        <f>IF(BB108=3,G108,0)</f>
        <v>0</v>
      </c>
      <c r="BF108" s="151">
        <f>IF(BB108=4,G108,0)</f>
        <v>0</v>
      </c>
      <c r="BG108" s="151">
        <f>IF(BB108=5,G108,0)</f>
        <v>0</v>
      </c>
      <c r="CA108" s="151">
        <v>12</v>
      </c>
      <c r="CB108" s="151">
        <v>0</v>
      </c>
      <c r="CC108" s="176"/>
      <c r="CD108" s="176"/>
    </row>
    <row r="109" spans="1:82" x14ac:dyDescent="0.2">
      <c r="A109" s="193"/>
      <c r="B109" s="194" t="s">
        <v>77</v>
      </c>
      <c r="C109" s="195" t="str">
        <f>CONCATENATE(B107," ",C107)</f>
        <v>796 Vnitřní vybavení</v>
      </c>
      <c r="D109" s="196"/>
      <c r="E109" s="197"/>
      <c r="F109" s="198"/>
      <c r="G109" s="199">
        <f>SUM(G107:G108)</f>
        <v>0</v>
      </c>
      <c r="H109" s="200"/>
      <c r="I109" s="201">
        <f>SUM(I107:I108)</f>
        <v>0</v>
      </c>
      <c r="J109" s="200"/>
      <c r="K109" s="201">
        <f>SUM(K107:K108)</f>
        <v>0</v>
      </c>
      <c r="Q109" s="176">
        <v>4</v>
      </c>
      <c r="BC109" s="202">
        <f>SUM(BC107:BC108)</f>
        <v>0</v>
      </c>
      <c r="BD109" s="202">
        <f>SUM(BD107:BD108)</f>
        <v>0</v>
      </c>
      <c r="BE109" s="202">
        <f>SUM(BE107:BE108)</f>
        <v>0</v>
      </c>
      <c r="BF109" s="202">
        <f>SUM(BF107:BF108)</f>
        <v>0</v>
      </c>
      <c r="BG109" s="202">
        <f>SUM(BG107:BG108)</f>
        <v>0</v>
      </c>
    </row>
    <row r="110" spans="1:82" x14ac:dyDescent="0.2">
      <c r="A110" s="168" t="s">
        <v>76</v>
      </c>
      <c r="B110" s="169" t="s">
        <v>198</v>
      </c>
      <c r="C110" s="170" t="s">
        <v>199</v>
      </c>
      <c r="D110" s="171"/>
      <c r="E110" s="172"/>
      <c r="F110" s="172"/>
      <c r="G110" s="173"/>
      <c r="H110" s="174"/>
      <c r="I110" s="175"/>
      <c r="J110" s="174"/>
      <c r="K110" s="175"/>
      <c r="Q110" s="176">
        <v>1</v>
      </c>
    </row>
    <row r="111" spans="1:82" x14ac:dyDescent="0.2">
      <c r="A111" s="177">
        <v>22</v>
      </c>
      <c r="B111" s="178" t="s">
        <v>139</v>
      </c>
      <c r="C111" s="179" t="s">
        <v>200</v>
      </c>
      <c r="D111" s="180" t="s">
        <v>141</v>
      </c>
      <c r="E111" s="181">
        <v>4</v>
      </c>
      <c r="F111" s="181">
        <v>0</v>
      </c>
      <c r="G111" s="182">
        <f>E111*F111</f>
        <v>0</v>
      </c>
      <c r="H111" s="183">
        <v>0</v>
      </c>
      <c r="I111" s="183">
        <f>E111*H111</f>
        <v>0</v>
      </c>
      <c r="J111" s="183">
        <v>0</v>
      </c>
      <c r="K111" s="183">
        <f>E111*J111</f>
        <v>0</v>
      </c>
      <c r="Q111" s="176">
        <v>2</v>
      </c>
      <c r="AA111" s="151">
        <v>12</v>
      </c>
      <c r="AB111" s="151">
        <v>0</v>
      </c>
      <c r="AC111" s="151">
        <v>12</v>
      </c>
      <c r="BB111" s="151">
        <v>4</v>
      </c>
      <c r="BC111" s="151">
        <f>IF(BB111=1,G111,0)</f>
        <v>0</v>
      </c>
      <c r="BD111" s="151">
        <f>IF(BB111=2,G111,0)</f>
        <v>0</v>
      </c>
      <c r="BE111" s="151">
        <f>IF(BB111=3,G111,0)</f>
        <v>0</v>
      </c>
      <c r="BF111" s="151">
        <f>IF(BB111=4,G111,0)</f>
        <v>0</v>
      </c>
      <c r="BG111" s="151">
        <f>IF(BB111=5,G111,0)</f>
        <v>0</v>
      </c>
      <c r="CA111" s="151">
        <v>12</v>
      </c>
      <c r="CB111" s="151">
        <v>0</v>
      </c>
      <c r="CC111" s="176"/>
      <c r="CD111" s="176"/>
    </row>
    <row r="112" spans="1:82" x14ac:dyDescent="0.2">
      <c r="A112" s="184"/>
      <c r="B112" s="185"/>
      <c r="C112" s="187" t="s">
        <v>161</v>
      </c>
      <c r="D112" s="188"/>
      <c r="E112" s="189">
        <v>4</v>
      </c>
      <c r="F112" s="190"/>
      <c r="G112" s="191"/>
      <c r="I112" s="192"/>
      <c r="K112" s="192"/>
      <c r="M112" s="186">
        <v>4</v>
      </c>
      <c r="O112" s="186"/>
      <c r="Q112" s="176"/>
    </row>
    <row r="113" spans="1:82" x14ac:dyDescent="0.2">
      <c r="A113" s="184"/>
      <c r="B113" s="185"/>
      <c r="C113" s="187" t="s">
        <v>148</v>
      </c>
      <c r="D113" s="188"/>
      <c r="E113" s="189">
        <v>0</v>
      </c>
      <c r="F113" s="190"/>
      <c r="G113" s="191"/>
      <c r="I113" s="192"/>
      <c r="K113" s="192"/>
      <c r="M113" s="186" t="s">
        <v>148</v>
      </c>
      <c r="O113" s="186"/>
      <c r="Q113" s="176"/>
    </row>
    <row r="114" spans="1:82" x14ac:dyDescent="0.2">
      <c r="A114" s="184"/>
      <c r="B114" s="185"/>
      <c r="C114" s="187" t="s">
        <v>201</v>
      </c>
      <c r="D114" s="188"/>
      <c r="E114" s="189">
        <v>0</v>
      </c>
      <c r="F114" s="190"/>
      <c r="G114" s="191"/>
      <c r="I114" s="192"/>
      <c r="K114" s="192"/>
      <c r="M114" s="186" t="s">
        <v>201</v>
      </c>
      <c r="O114" s="186"/>
      <c r="Q114" s="176"/>
    </row>
    <row r="115" spans="1:82" x14ac:dyDescent="0.2">
      <c r="A115" s="184"/>
      <c r="B115" s="185"/>
      <c r="C115" s="187" t="s">
        <v>202</v>
      </c>
      <c r="D115" s="188"/>
      <c r="E115" s="189">
        <v>0</v>
      </c>
      <c r="F115" s="190"/>
      <c r="G115" s="191"/>
      <c r="I115" s="192"/>
      <c r="K115" s="192"/>
      <c r="M115" s="186" t="s">
        <v>202</v>
      </c>
      <c r="O115" s="186"/>
      <c r="Q115" s="176"/>
    </row>
    <row r="116" spans="1:82" x14ac:dyDescent="0.2">
      <c r="A116" s="193"/>
      <c r="B116" s="194" t="s">
        <v>77</v>
      </c>
      <c r="C116" s="195" t="str">
        <f>CONCATENATE(B110," ",C110)</f>
        <v>M21 Elektromontáže</v>
      </c>
      <c r="D116" s="196"/>
      <c r="E116" s="197"/>
      <c r="F116" s="198"/>
      <c r="G116" s="199">
        <f>SUM(G110:G115)</f>
        <v>0</v>
      </c>
      <c r="H116" s="200"/>
      <c r="I116" s="201">
        <f>SUM(I110:I115)</f>
        <v>0</v>
      </c>
      <c r="J116" s="200"/>
      <c r="K116" s="201">
        <f>SUM(K110:K115)</f>
        <v>0</v>
      </c>
      <c r="Q116" s="176">
        <v>4</v>
      </c>
      <c r="BC116" s="202">
        <f>SUM(BC110:BC115)</f>
        <v>0</v>
      </c>
      <c r="BD116" s="202">
        <f>SUM(BD110:BD115)</f>
        <v>0</v>
      </c>
      <c r="BE116" s="202">
        <f>SUM(BE110:BE115)</f>
        <v>0</v>
      </c>
      <c r="BF116" s="202">
        <f>SUM(BF110:BF115)</f>
        <v>0</v>
      </c>
      <c r="BG116" s="202">
        <f>SUM(BG110:BG115)</f>
        <v>0</v>
      </c>
    </row>
    <row r="117" spans="1:82" x14ac:dyDescent="0.2">
      <c r="A117" s="168" t="s">
        <v>76</v>
      </c>
      <c r="B117" s="169" t="s">
        <v>203</v>
      </c>
      <c r="C117" s="170" t="s">
        <v>204</v>
      </c>
      <c r="D117" s="171"/>
      <c r="E117" s="172"/>
      <c r="F117" s="172"/>
      <c r="G117" s="173"/>
      <c r="H117" s="174"/>
      <c r="I117" s="175"/>
      <c r="J117" s="174"/>
      <c r="K117" s="175"/>
      <c r="Q117" s="176">
        <v>1</v>
      </c>
    </row>
    <row r="118" spans="1:82" x14ac:dyDescent="0.2">
      <c r="A118" s="177">
        <v>23</v>
      </c>
      <c r="B118" s="178" t="s">
        <v>205</v>
      </c>
      <c r="C118" s="179" t="s">
        <v>206</v>
      </c>
      <c r="D118" s="180" t="s">
        <v>207</v>
      </c>
      <c r="E118" s="181">
        <v>12.021331325</v>
      </c>
      <c r="F118" s="181">
        <v>0</v>
      </c>
      <c r="G118" s="182">
        <f>E118*F118</f>
        <v>0</v>
      </c>
      <c r="H118" s="183">
        <v>0</v>
      </c>
      <c r="I118" s="183">
        <f>E118*H118</f>
        <v>0</v>
      </c>
      <c r="J118" s="183">
        <v>0</v>
      </c>
      <c r="K118" s="183">
        <f>E118*J118</f>
        <v>0</v>
      </c>
      <c r="Q118" s="176">
        <v>2</v>
      </c>
      <c r="AA118" s="151">
        <v>8</v>
      </c>
      <c r="AB118" s="151">
        <v>0</v>
      </c>
      <c r="AC118" s="151">
        <v>3</v>
      </c>
      <c r="BB118" s="151">
        <v>1</v>
      </c>
      <c r="BC118" s="151">
        <f>IF(BB118=1,G118,0)</f>
        <v>0</v>
      </c>
      <c r="BD118" s="151">
        <f>IF(BB118=2,G118,0)</f>
        <v>0</v>
      </c>
      <c r="BE118" s="151">
        <f>IF(BB118=3,G118,0)</f>
        <v>0</v>
      </c>
      <c r="BF118" s="151">
        <f>IF(BB118=4,G118,0)</f>
        <v>0</v>
      </c>
      <c r="BG118" s="151">
        <f>IF(BB118=5,G118,0)</f>
        <v>0</v>
      </c>
      <c r="CA118" s="151">
        <v>8</v>
      </c>
      <c r="CB118" s="151">
        <v>0</v>
      </c>
      <c r="CC118" s="176"/>
      <c r="CD118" s="176"/>
    </row>
    <row r="119" spans="1:82" x14ac:dyDescent="0.2">
      <c r="A119" s="177">
        <v>24</v>
      </c>
      <c r="B119" s="178" t="s">
        <v>208</v>
      </c>
      <c r="C119" s="179" t="s">
        <v>209</v>
      </c>
      <c r="D119" s="180" t="s">
        <v>207</v>
      </c>
      <c r="E119" s="181">
        <v>108.19198192499999</v>
      </c>
      <c r="F119" s="181">
        <v>0</v>
      </c>
      <c r="G119" s="182">
        <f>E119*F119</f>
        <v>0</v>
      </c>
      <c r="H119" s="183">
        <v>0</v>
      </c>
      <c r="I119" s="183">
        <f>E119*H119</f>
        <v>0</v>
      </c>
      <c r="J119" s="183">
        <v>0</v>
      </c>
      <c r="K119" s="183">
        <f>E119*J119</f>
        <v>0</v>
      </c>
      <c r="Q119" s="176">
        <v>2</v>
      </c>
      <c r="AA119" s="151">
        <v>8</v>
      </c>
      <c r="AB119" s="151">
        <v>0</v>
      </c>
      <c r="AC119" s="151">
        <v>3</v>
      </c>
      <c r="BB119" s="151">
        <v>1</v>
      </c>
      <c r="BC119" s="151">
        <f>IF(BB119=1,G119,0)</f>
        <v>0</v>
      </c>
      <c r="BD119" s="151">
        <f>IF(BB119=2,G119,0)</f>
        <v>0</v>
      </c>
      <c r="BE119" s="151">
        <f>IF(BB119=3,G119,0)</f>
        <v>0</v>
      </c>
      <c r="BF119" s="151">
        <f>IF(BB119=4,G119,0)</f>
        <v>0</v>
      </c>
      <c r="BG119" s="151">
        <f>IF(BB119=5,G119,0)</f>
        <v>0</v>
      </c>
      <c r="CA119" s="151">
        <v>8</v>
      </c>
      <c r="CB119" s="151">
        <v>0</v>
      </c>
      <c r="CC119" s="176"/>
      <c r="CD119" s="176"/>
    </row>
    <row r="120" spans="1:82" x14ac:dyDescent="0.2">
      <c r="A120" s="177">
        <v>25</v>
      </c>
      <c r="B120" s="178" t="s">
        <v>210</v>
      </c>
      <c r="C120" s="179" t="s">
        <v>211</v>
      </c>
      <c r="D120" s="180" t="s">
        <v>207</v>
      </c>
      <c r="E120" s="181">
        <v>12.021331325</v>
      </c>
      <c r="F120" s="181">
        <v>0</v>
      </c>
      <c r="G120" s="182">
        <f>E120*F120</f>
        <v>0</v>
      </c>
      <c r="H120" s="183">
        <v>0</v>
      </c>
      <c r="I120" s="183">
        <f>E120*H120</f>
        <v>0</v>
      </c>
      <c r="J120" s="183">
        <v>0</v>
      </c>
      <c r="K120" s="183">
        <f>E120*J120</f>
        <v>0</v>
      </c>
      <c r="Q120" s="176">
        <v>2</v>
      </c>
      <c r="AA120" s="151">
        <v>8</v>
      </c>
      <c r="AB120" s="151">
        <v>0</v>
      </c>
      <c r="AC120" s="151">
        <v>3</v>
      </c>
      <c r="BB120" s="151">
        <v>1</v>
      </c>
      <c r="BC120" s="151">
        <f>IF(BB120=1,G120,0)</f>
        <v>0</v>
      </c>
      <c r="BD120" s="151">
        <f>IF(BB120=2,G120,0)</f>
        <v>0</v>
      </c>
      <c r="BE120" s="151">
        <f>IF(BB120=3,G120,0)</f>
        <v>0</v>
      </c>
      <c r="BF120" s="151">
        <f>IF(BB120=4,G120,0)</f>
        <v>0</v>
      </c>
      <c r="BG120" s="151">
        <f>IF(BB120=5,G120,0)</f>
        <v>0</v>
      </c>
      <c r="CA120" s="151">
        <v>8</v>
      </c>
      <c r="CB120" s="151">
        <v>0</v>
      </c>
      <c r="CC120" s="176"/>
      <c r="CD120" s="176"/>
    </row>
    <row r="121" spans="1:82" x14ac:dyDescent="0.2">
      <c r="A121" s="177">
        <v>26</v>
      </c>
      <c r="B121" s="178" t="s">
        <v>212</v>
      </c>
      <c r="C121" s="179" t="s">
        <v>213</v>
      </c>
      <c r="D121" s="180" t="s">
        <v>207</v>
      </c>
      <c r="E121" s="181">
        <v>48.085325300000001</v>
      </c>
      <c r="F121" s="181">
        <v>0</v>
      </c>
      <c r="G121" s="182">
        <f>E121*F121</f>
        <v>0</v>
      </c>
      <c r="H121" s="183">
        <v>0</v>
      </c>
      <c r="I121" s="183">
        <f>E121*H121</f>
        <v>0</v>
      </c>
      <c r="J121" s="183">
        <v>0</v>
      </c>
      <c r="K121" s="183">
        <f>E121*J121</f>
        <v>0</v>
      </c>
      <c r="Q121" s="176">
        <v>2</v>
      </c>
      <c r="AA121" s="151">
        <v>8</v>
      </c>
      <c r="AB121" s="151">
        <v>0</v>
      </c>
      <c r="AC121" s="151">
        <v>3</v>
      </c>
      <c r="BB121" s="151">
        <v>1</v>
      </c>
      <c r="BC121" s="151">
        <f>IF(BB121=1,G121,0)</f>
        <v>0</v>
      </c>
      <c r="BD121" s="151">
        <f>IF(BB121=2,G121,0)</f>
        <v>0</v>
      </c>
      <c r="BE121" s="151">
        <f>IF(BB121=3,G121,0)</f>
        <v>0</v>
      </c>
      <c r="BF121" s="151">
        <f>IF(BB121=4,G121,0)</f>
        <v>0</v>
      </c>
      <c r="BG121" s="151">
        <f>IF(BB121=5,G121,0)</f>
        <v>0</v>
      </c>
      <c r="CA121" s="151">
        <v>8</v>
      </c>
      <c r="CB121" s="151">
        <v>0</v>
      </c>
      <c r="CC121" s="176"/>
      <c r="CD121" s="176"/>
    </row>
    <row r="122" spans="1:82" x14ac:dyDescent="0.2">
      <c r="A122" s="177">
        <v>27</v>
      </c>
      <c r="B122" s="178" t="s">
        <v>214</v>
      </c>
      <c r="C122" s="179" t="s">
        <v>215</v>
      </c>
      <c r="D122" s="180" t="s">
        <v>207</v>
      </c>
      <c r="E122" s="181">
        <v>12.021331325</v>
      </c>
      <c r="F122" s="181">
        <v>0</v>
      </c>
      <c r="G122" s="182">
        <f>E122*F122</f>
        <v>0</v>
      </c>
      <c r="H122" s="183">
        <v>0</v>
      </c>
      <c r="I122" s="183">
        <f>E122*H122</f>
        <v>0</v>
      </c>
      <c r="J122" s="183">
        <v>0</v>
      </c>
      <c r="K122" s="183">
        <f>E122*J122</f>
        <v>0</v>
      </c>
      <c r="Q122" s="176">
        <v>2</v>
      </c>
      <c r="AA122" s="151">
        <v>8</v>
      </c>
      <c r="AB122" s="151">
        <v>0</v>
      </c>
      <c r="AC122" s="151">
        <v>3</v>
      </c>
      <c r="BB122" s="151">
        <v>1</v>
      </c>
      <c r="BC122" s="151">
        <f>IF(BB122=1,G122,0)</f>
        <v>0</v>
      </c>
      <c r="BD122" s="151">
        <f>IF(BB122=2,G122,0)</f>
        <v>0</v>
      </c>
      <c r="BE122" s="151">
        <f>IF(BB122=3,G122,0)</f>
        <v>0</v>
      </c>
      <c r="BF122" s="151">
        <f>IF(BB122=4,G122,0)</f>
        <v>0</v>
      </c>
      <c r="BG122" s="151">
        <f>IF(BB122=5,G122,0)</f>
        <v>0</v>
      </c>
      <c r="CA122" s="151">
        <v>8</v>
      </c>
      <c r="CB122" s="151">
        <v>0</v>
      </c>
      <c r="CC122" s="176"/>
      <c r="CD122" s="176"/>
    </row>
    <row r="123" spans="1:82" x14ac:dyDescent="0.2">
      <c r="A123" s="177">
        <v>28</v>
      </c>
      <c r="B123" s="178" t="s">
        <v>216</v>
      </c>
      <c r="C123" s="179" t="s">
        <v>217</v>
      </c>
      <c r="D123" s="180" t="s">
        <v>207</v>
      </c>
      <c r="E123" s="181">
        <v>12.021331325</v>
      </c>
      <c r="F123" s="181">
        <v>0</v>
      </c>
      <c r="G123" s="182">
        <f>E123*F123</f>
        <v>0</v>
      </c>
      <c r="H123" s="183">
        <v>0</v>
      </c>
      <c r="I123" s="183">
        <f>E123*H123</f>
        <v>0</v>
      </c>
      <c r="J123" s="183">
        <v>0</v>
      </c>
      <c r="K123" s="183">
        <f>E123*J123</f>
        <v>0</v>
      </c>
      <c r="Q123" s="176">
        <v>2</v>
      </c>
      <c r="AA123" s="151">
        <v>8</v>
      </c>
      <c r="AB123" s="151">
        <v>0</v>
      </c>
      <c r="AC123" s="151">
        <v>3</v>
      </c>
      <c r="BB123" s="151">
        <v>1</v>
      </c>
      <c r="BC123" s="151">
        <f>IF(BB123=1,G123,0)</f>
        <v>0</v>
      </c>
      <c r="BD123" s="151">
        <f>IF(BB123=2,G123,0)</f>
        <v>0</v>
      </c>
      <c r="BE123" s="151">
        <f>IF(BB123=3,G123,0)</f>
        <v>0</v>
      </c>
      <c r="BF123" s="151">
        <f>IF(BB123=4,G123,0)</f>
        <v>0</v>
      </c>
      <c r="BG123" s="151">
        <f>IF(BB123=5,G123,0)</f>
        <v>0</v>
      </c>
      <c r="CA123" s="151">
        <v>8</v>
      </c>
      <c r="CB123" s="151">
        <v>0</v>
      </c>
      <c r="CC123" s="176"/>
      <c r="CD123" s="176"/>
    </row>
    <row r="124" spans="1:82" x14ac:dyDescent="0.2">
      <c r="A124" s="193"/>
      <c r="B124" s="194" t="s">
        <v>77</v>
      </c>
      <c r="C124" s="195" t="str">
        <f>CONCATENATE(B117," ",C117)</f>
        <v>D96 Přesuny suti a vybouraných hmot</v>
      </c>
      <c r="D124" s="196"/>
      <c r="E124" s="197"/>
      <c r="F124" s="198"/>
      <c r="G124" s="199">
        <f>SUM(G117:G123)</f>
        <v>0</v>
      </c>
      <c r="H124" s="200"/>
      <c r="I124" s="201">
        <f>SUM(I117:I123)</f>
        <v>0</v>
      </c>
      <c r="J124" s="200"/>
      <c r="K124" s="201">
        <f>SUM(K117:K123)</f>
        <v>0</v>
      </c>
      <c r="Q124" s="176">
        <v>4</v>
      </c>
      <c r="BC124" s="202">
        <f>SUM(BC117:BC123)</f>
        <v>0</v>
      </c>
      <c r="BD124" s="202">
        <f>SUM(BD117:BD123)</f>
        <v>0</v>
      </c>
      <c r="BE124" s="202">
        <f>SUM(BE117:BE123)</f>
        <v>0</v>
      </c>
      <c r="BF124" s="202">
        <f>SUM(BF117:BF123)</f>
        <v>0</v>
      </c>
      <c r="BG124" s="202">
        <f>SUM(BG117:BG123)</f>
        <v>0</v>
      </c>
    </row>
    <row r="125" spans="1:82" x14ac:dyDescent="0.2">
      <c r="E125" s="151"/>
    </row>
    <row r="126" spans="1:82" x14ac:dyDescent="0.2">
      <c r="E126" s="151"/>
    </row>
    <row r="127" spans="1:82" x14ac:dyDescent="0.2">
      <c r="E127" s="151"/>
    </row>
    <row r="128" spans="1:82" x14ac:dyDescent="0.2">
      <c r="E128" s="151"/>
    </row>
    <row r="129" spans="5:5" x14ac:dyDescent="0.2">
      <c r="E129" s="151"/>
    </row>
    <row r="130" spans="5:5" x14ac:dyDescent="0.2">
      <c r="E130" s="151"/>
    </row>
    <row r="131" spans="5:5" x14ac:dyDescent="0.2">
      <c r="E131" s="151"/>
    </row>
    <row r="132" spans="5:5" x14ac:dyDescent="0.2">
      <c r="E132" s="151"/>
    </row>
    <row r="133" spans="5:5" x14ac:dyDescent="0.2">
      <c r="E133" s="151"/>
    </row>
    <row r="134" spans="5:5" x14ac:dyDescent="0.2">
      <c r="E134" s="151"/>
    </row>
    <row r="135" spans="5:5" x14ac:dyDescent="0.2">
      <c r="E135" s="151"/>
    </row>
    <row r="136" spans="5:5" x14ac:dyDescent="0.2">
      <c r="E136" s="151"/>
    </row>
    <row r="137" spans="5:5" x14ac:dyDescent="0.2">
      <c r="E137" s="151"/>
    </row>
    <row r="138" spans="5:5" x14ac:dyDescent="0.2">
      <c r="E138" s="151"/>
    </row>
    <row r="139" spans="5:5" x14ac:dyDescent="0.2">
      <c r="E139" s="151"/>
    </row>
    <row r="140" spans="5:5" x14ac:dyDescent="0.2">
      <c r="E140" s="151"/>
    </row>
    <row r="141" spans="5:5" x14ac:dyDescent="0.2">
      <c r="E141" s="151"/>
    </row>
    <row r="142" spans="5:5" x14ac:dyDescent="0.2">
      <c r="E142" s="151"/>
    </row>
    <row r="143" spans="5:5" x14ac:dyDescent="0.2">
      <c r="E143" s="151"/>
    </row>
    <row r="144" spans="5:5" x14ac:dyDescent="0.2">
      <c r="E144" s="151"/>
    </row>
    <row r="145" spans="5:5" x14ac:dyDescent="0.2">
      <c r="E145" s="151"/>
    </row>
    <row r="146" spans="5:5" x14ac:dyDescent="0.2">
      <c r="E146" s="151"/>
    </row>
    <row r="147" spans="5:5" x14ac:dyDescent="0.2">
      <c r="E147" s="151"/>
    </row>
    <row r="148" spans="5:5" x14ac:dyDescent="0.2">
      <c r="E148" s="151"/>
    </row>
    <row r="149" spans="5:5" x14ac:dyDescent="0.2">
      <c r="E149" s="151"/>
    </row>
    <row r="150" spans="5:5" x14ac:dyDescent="0.2">
      <c r="E150" s="151"/>
    </row>
    <row r="151" spans="5:5" x14ac:dyDescent="0.2">
      <c r="E151" s="151"/>
    </row>
    <row r="152" spans="5:5" x14ac:dyDescent="0.2">
      <c r="E152" s="151"/>
    </row>
    <row r="153" spans="5:5" x14ac:dyDescent="0.2">
      <c r="E153" s="151"/>
    </row>
    <row r="154" spans="5:5" x14ac:dyDescent="0.2">
      <c r="E154" s="151"/>
    </row>
    <row r="155" spans="5:5" x14ac:dyDescent="0.2">
      <c r="E155" s="151"/>
    </row>
    <row r="156" spans="5:5" x14ac:dyDescent="0.2">
      <c r="E156" s="151"/>
    </row>
    <row r="157" spans="5:5" x14ac:dyDescent="0.2">
      <c r="E157" s="151"/>
    </row>
    <row r="158" spans="5:5" x14ac:dyDescent="0.2">
      <c r="E158" s="151"/>
    </row>
    <row r="159" spans="5:5" x14ac:dyDescent="0.2">
      <c r="E159" s="151"/>
    </row>
    <row r="160" spans="5:5" x14ac:dyDescent="0.2">
      <c r="E160" s="151"/>
    </row>
    <row r="161" spans="5:5" x14ac:dyDescent="0.2">
      <c r="E161" s="151"/>
    </row>
    <row r="162" spans="5:5" x14ac:dyDescent="0.2">
      <c r="E162" s="151"/>
    </row>
    <row r="163" spans="5:5" x14ac:dyDescent="0.2">
      <c r="E163" s="151"/>
    </row>
    <row r="164" spans="5:5" x14ac:dyDescent="0.2">
      <c r="E164" s="151"/>
    </row>
    <row r="165" spans="5:5" x14ac:dyDescent="0.2">
      <c r="E165" s="151"/>
    </row>
    <row r="166" spans="5:5" x14ac:dyDescent="0.2">
      <c r="E166" s="151"/>
    </row>
    <row r="167" spans="5:5" x14ac:dyDescent="0.2">
      <c r="E167" s="151"/>
    </row>
    <row r="168" spans="5:5" x14ac:dyDescent="0.2">
      <c r="E168" s="151"/>
    </row>
    <row r="169" spans="5:5" x14ac:dyDescent="0.2">
      <c r="E169" s="151"/>
    </row>
    <row r="170" spans="5:5" x14ac:dyDescent="0.2">
      <c r="E170" s="151"/>
    </row>
    <row r="171" spans="5:5" x14ac:dyDescent="0.2">
      <c r="E171" s="151"/>
    </row>
    <row r="172" spans="5:5" x14ac:dyDescent="0.2">
      <c r="E172" s="151"/>
    </row>
    <row r="173" spans="5:5" x14ac:dyDescent="0.2">
      <c r="E173" s="151"/>
    </row>
    <row r="174" spans="5:5" x14ac:dyDescent="0.2">
      <c r="E174" s="151"/>
    </row>
    <row r="175" spans="5:5" x14ac:dyDescent="0.2">
      <c r="E175" s="151"/>
    </row>
    <row r="176" spans="5:5" x14ac:dyDescent="0.2">
      <c r="E176" s="151"/>
    </row>
    <row r="177" spans="1:7" x14ac:dyDescent="0.2">
      <c r="E177" s="151"/>
    </row>
    <row r="178" spans="1:7" x14ac:dyDescent="0.2">
      <c r="E178" s="151"/>
    </row>
    <row r="179" spans="1:7" x14ac:dyDescent="0.2">
      <c r="E179" s="151"/>
    </row>
    <row r="180" spans="1:7" x14ac:dyDescent="0.2">
      <c r="E180" s="151"/>
    </row>
    <row r="181" spans="1:7" x14ac:dyDescent="0.2">
      <c r="E181" s="151"/>
    </row>
    <row r="182" spans="1:7" x14ac:dyDescent="0.2">
      <c r="E182" s="151"/>
    </row>
    <row r="183" spans="1:7" x14ac:dyDescent="0.2">
      <c r="A183" s="203"/>
      <c r="B183" s="203"/>
    </row>
    <row r="184" spans="1:7" x14ac:dyDescent="0.2">
      <c r="C184" s="204"/>
      <c r="D184" s="204"/>
      <c r="E184" s="205"/>
      <c r="F184" s="204"/>
      <c r="G184" s="206"/>
    </row>
    <row r="185" spans="1:7" x14ac:dyDescent="0.2">
      <c r="A185" s="203"/>
      <c r="B185" s="203"/>
    </row>
  </sheetData>
  <mergeCells count="68">
    <mergeCell ref="C112:D112"/>
    <mergeCell ref="C113:D113"/>
    <mergeCell ref="C114:D114"/>
    <mergeCell ref="C115:D115"/>
    <mergeCell ref="C97:D97"/>
    <mergeCell ref="C98:D98"/>
    <mergeCell ref="C99:D99"/>
    <mergeCell ref="C100:D100"/>
    <mergeCell ref="C101:D101"/>
    <mergeCell ref="C102:D102"/>
    <mergeCell ref="C89:D89"/>
    <mergeCell ref="C90:D90"/>
    <mergeCell ref="C92:D92"/>
    <mergeCell ref="C84:D84"/>
    <mergeCell ref="C85:D85"/>
    <mergeCell ref="C71:D71"/>
    <mergeCell ref="C73:D73"/>
    <mergeCell ref="C76:D76"/>
    <mergeCell ref="C77:D77"/>
    <mergeCell ref="C57:D57"/>
    <mergeCell ref="C64:D64"/>
    <mergeCell ref="C65:D65"/>
    <mergeCell ref="C66:D66"/>
    <mergeCell ref="C67:D67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35:D35"/>
    <mergeCell ref="C36:D36"/>
    <mergeCell ref="C37:D37"/>
    <mergeCell ref="C39:D39"/>
    <mergeCell ref="C40:D40"/>
    <mergeCell ref="C53:D53"/>
    <mergeCell ref="C54:D54"/>
    <mergeCell ref="C55:D55"/>
    <mergeCell ref="C56:D56"/>
    <mergeCell ref="C26:D26"/>
    <mergeCell ref="C28:D28"/>
    <mergeCell ref="C30:D30"/>
    <mergeCell ref="C32:D32"/>
    <mergeCell ref="C33:D33"/>
    <mergeCell ref="C34:D34"/>
    <mergeCell ref="C20:D20"/>
    <mergeCell ref="C21:D21"/>
    <mergeCell ref="C22:D22"/>
    <mergeCell ref="C23:D23"/>
    <mergeCell ref="C24:D24"/>
    <mergeCell ref="C25:D25"/>
    <mergeCell ref="C13:D13"/>
    <mergeCell ref="C15:D15"/>
    <mergeCell ref="C16:D16"/>
    <mergeCell ref="C17:D17"/>
    <mergeCell ref="C18:D18"/>
    <mergeCell ref="C19:D19"/>
    <mergeCell ref="A1:G1"/>
    <mergeCell ref="A3:B3"/>
    <mergeCell ref="A4:B4"/>
    <mergeCell ref="E4:G4"/>
    <mergeCell ref="C9:D9"/>
    <mergeCell ref="C10:D10"/>
    <mergeCell ref="C11:D11"/>
    <mergeCell ref="C12:D12"/>
  </mergeCells>
  <printOptions gridLinesSet="0"/>
  <pageMargins left="0.59055118110236227" right="0.39370078740157483" top="0.59055118110236227" bottom="0.59055118110236227" header="0.19685039370078741" footer="0.19685039370078741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Štancl</dc:creator>
  <cp:lastModifiedBy>František Štancl</cp:lastModifiedBy>
  <dcterms:created xsi:type="dcterms:W3CDTF">2020-06-24T08:29:06Z</dcterms:created>
  <dcterms:modified xsi:type="dcterms:W3CDTF">2020-06-24T08:31:36Z</dcterms:modified>
</cp:coreProperties>
</file>